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20" windowWidth="11355" windowHeight="8700" activeTab="4"/>
  </bookViews>
  <sheets>
    <sheet name="смета (3)" sheetId="15" r:id="rId1"/>
    <sheet name="2020" sheetId="10" r:id="rId2"/>
    <sheet name="2021" sheetId="16" r:id="rId3"/>
    <sheet name="2021 спорт оборудование" sheetId="18" r:id="rId4"/>
    <sheet name="2022" sheetId="17" r:id="rId5"/>
  </sheets>
  <definedNames>
    <definedName name="_xlnm.Print_Area" localSheetId="1">'2020'!$A$1:$S$76</definedName>
    <definedName name="_xlnm.Print_Area" localSheetId="2">'2021'!$A$1:$S$38</definedName>
    <definedName name="_xlnm.Print_Area" localSheetId="3">'2021 спорт оборудование'!$A$1:$S$22</definedName>
    <definedName name="_xlnm.Print_Area" localSheetId="4">'2022'!$A$1:$S$38</definedName>
    <definedName name="_xlnm.Print_Area" localSheetId="0">'смета (3)'!$A$1:$R$83</definedName>
  </definedNames>
  <calcPr calcId="124519"/>
</workbook>
</file>

<file path=xl/calcChain.xml><?xml version="1.0" encoding="utf-8"?>
<calcChain xmlns="http://schemas.openxmlformats.org/spreadsheetml/2006/main">
  <c r="M66" i="15"/>
  <c r="M65" s="1"/>
  <c r="P75"/>
  <c r="P76"/>
  <c r="P74" s="1"/>
  <c r="P73" s="1"/>
  <c r="L39"/>
  <c r="P71"/>
  <c r="P70" s="1"/>
  <c r="L37" s="1"/>
  <c r="P72"/>
  <c r="L36"/>
  <c r="B51"/>
  <c r="B52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M55"/>
  <c r="M54" s="1"/>
  <c r="I36" s="1"/>
  <c r="I35" s="1"/>
  <c r="M56"/>
  <c r="M60"/>
  <c r="M61"/>
  <c r="M59" s="1"/>
  <c r="M57" s="1"/>
  <c r="I39" s="1"/>
  <c r="I38" s="1"/>
  <c r="Q63" i="10"/>
  <c r="Q64"/>
  <c r="Q65"/>
  <c r="Q66"/>
  <c r="Q67"/>
  <c r="Q68"/>
  <c r="Q69"/>
  <c r="J67" i="15" s="1"/>
  <c r="J65" s="1"/>
  <c r="I17" i="18"/>
  <c r="J29" i="17"/>
  <c r="J30"/>
  <c r="T30"/>
  <c r="P31"/>
  <c r="I33" s="1"/>
  <c r="P31" i="16"/>
  <c r="I33" s="1"/>
  <c r="J29"/>
  <c r="J30"/>
  <c r="T30"/>
  <c r="O56" i="10"/>
  <c r="O47"/>
  <c r="I71" s="1"/>
  <c r="P40"/>
  <c r="P31"/>
  <c r="J38"/>
  <c r="J39"/>
  <c r="J55" i="15"/>
  <c r="J56"/>
  <c r="J54" s="1"/>
  <c r="F36" s="1"/>
  <c r="F35" s="1"/>
  <c r="J64"/>
  <c r="J58"/>
  <c r="J60"/>
  <c r="J61"/>
  <c r="J59" s="1"/>
  <c r="J57" s="1"/>
  <c r="J62"/>
  <c r="J63"/>
  <c r="J28" i="10"/>
  <c r="M29"/>
  <c r="B49" i="15"/>
  <c r="T29" i="10"/>
  <c r="T39"/>
  <c r="L40" i="15" l="1"/>
  <c r="P69"/>
  <c r="P68" s="1"/>
  <c r="P49" s="1"/>
  <c r="P48" s="1"/>
  <c r="P77" s="1"/>
  <c r="I41"/>
  <c r="J53"/>
  <c r="J52" s="1"/>
  <c r="J51" s="1"/>
  <c r="J50" s="1"/>
  <c r="J49" s="1"/>
  <c r="J48" s="1"/>
  <c r="J77" s="1"/>
  <c r="F39"/>
  <c r="F38" s="1"/>
  <c r="F41"/>
  <c r="L35"/>
  <c r="L38"/>
  <c r="M53"/>
  <c r="M52" s="1"/>
  <c r="M51" s="1"/>
  <c r="M50" s="1"/>
  <c r="M49" s="1"/>
  <c r="M48" s="1"/>
  <c r="M77" s="1"/>
  <c r="L41" l="1"/>
</calcChain>
</file>

<file path=xl/sharedStrings.xml><?xml version="1.0" encoding="utf-8"?>
<sst xmlns="http://schemas.openxmlformats.org/spreadsheetml/2006/main" count="339" uniqueCount="164">
  <si>
    <t>Главный распорядитель бюджетных средств:</t>
  </si>
  <si>
    <t>Наименование бюджета:</t>
  </si>
  <si>
    <t>Единица измерения: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</si>
  <si>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</si>
  <si>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</si>
  <si>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</si>
  <si>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</si>
  <si>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</si>
  <si>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</si>
  <si>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</si>
  <si>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</si>
  <si>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</si>
  <si>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Утверждаю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</si>
  <si>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</si>
  <si>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</si>
  <si>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</si>
  <si>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</si>
  <si>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</si>
  <si>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</si>
  <si>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</si>
  <si>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код аналитического показателя</t>
  </si>
  <si>
    <t>сумма</t>
  </si>
  <si>
    <t>в рублях</t>
  </si>
  <si>
    <t>в валюте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</si>
  <si>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</si>
  <si>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</si>
  <si>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</si>
  <si>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</si>
  <si>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код строки</t>
  </si>
  <si>
    <t>Заработная плата</t>
  </si>
  <si>
    <t>Начисления на выплаты по оплате труда</t>
  </si>
  <si>
    <t>Таблица 1</t>
  </si>
  <si>
    <t>Оплата труда и начисления на выплаты по оплате труда</t>
  </si>
  <si>
    <t>Оплата работ, услуг</t>
  </si>
  <si>
    <t>Услуги связи</t>
  </si>
  <si>
    <t>Коммунальные услуги</t>
  </si>
  <si>
    <t>оплата услуг отопления</t>
  </si>
  <si>
    <t>электроэнергия</t>
  </si>
  <si>
    <t>Работы, услуги по содержанию имущества</t>
  </si>
  <si>
    <t>Прочие работы, услуги</t>
  </si>
  <si>
    <t>Поступления нефинансовых активов</t>
  </si>
  <si>
    <t>ИТОГО</t>
  </si>
  <si>
    <t>Всего</t>
  </si>
  <si>
    <t>руб.</t>
  </si>
  <si>
    <t>А.А.Сердюкова</t>
  </si>
  <si>
    <t>Получатель бюджетных средств:</t>
  </si>
  <si>
    <t>выплаты в месяц</t>
  </si>
  <si>
    <t>количество месяцев</t>
  </si>
  <si>
    <t>Сумма расходов (гр.4*гр.5) (рублей)</t>
  </si>
  <si>
    <t>абонентская плата за телефон</t>
  </si>
  <si>
    <t>количество</t>
  </si>
  <si>
    <t>стоимость за единицу потребления</t>
  </si>
  <si>
    <t>интернет</t>
  </si>
  <si>
    <t>"__" _________ 201    г.</t>
  </si>
  <si>
    <t>_______________ Ю. Б. Сизов</t>
  </si>
  <si>
    <t>Подача поставщиком присоеденённую сеть тепловой энергии в горячей воде абоненту</t>
  </si>
  <si>
    <t>Администрация Руднянского муниципального района</t>
  </si>
  <si>
    <t>Директор МКУ ДО "Руднянская ДЮСШ"</t>
  </si>
  <si>
    <t>Муниципальное казенное  учреждение дополнительного образования "Руднянская детско-юношеская спортивная школа"</t>
  </si>
  <si>
    <t>Начисления на выплаты по оплате труда 30,2%</t>
  </si>
  <si>
    <t xml:space="preserve">абонентская плата </t>
  </si>
  <si>
    <t>минуты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</si>
  <si>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</t>
  </si>
  <si>
    <t>Образование</t>
  </si>
  <si>
    <t>Дополнительное образование</t>
  </si>
  <si>
    <t>Содействие развитию дополнительного образования</t>
  </si>
  <si>
    <t>Обеспечение деятельности казенных учрежедний дополнительного образования</t>
  </si>
  <si>
    <t>Муниципальная программа "Развитие физической культуры и спорта в Руднянском муниципальном районе"</t>
  </si>
  <si>
    <t>0900000000</t>
  </si>
  <si>
    <t>0910400000</t>
  </si>
  <si>
    <t xml:space="preserve">Подпрограмма "Развитие физической культуры и детского спорта в Руднянском муниципальном районе" </t>
  </si>
  <si>
    <t>0910000000</t>
  </si>
  <si>
    <t>0910400020</t>
  </si>
  <si>
    <t>к бюджетной смете расходов на 2020 год</t>
  </si>
  <si>
    <t>Иные расходы</t>
  </si>
  <si>
    <t>А.Т.Голобородько</t>
  </si>
  <si>
    <t>к бюджетной смете расходов на 2021 год</t>
  </si>
  <si>
    <t>1000 на год принесли</t>
  </si>
  <si>
    <t>212845 ПРИНЕСЛИ</t>
  </si>
  <si>
    <t>12. Расчет расходов по подстатье 346 "Увеличение стоимости прочих оборотнвх запасов (материалов)"</t>
  </si>
  <si>
    <t>СОГЛАСОВАНО</t>
  </si>
  <si>
    <t xml:space="preserve">(подпись)  </t>
  </si>
  <si>
    <t>(расшифровка подписи)</t>
  </si>
  <si>
    <t>Раздел 1. Итоговые показатели бюджетной сметы</t>
  </si>
  <si>
    <t>Код бюджетной классификации Российской федерации</t>
  </si>
  <si>
    <t>Код аналитического показателя</t>
  </si>
  <si>
    <t>раздел</t>
  </si>
  <si>
    <t>подраздел</t>
  </si>
  <si>
    <t>целевая статья</t>
  </si>
  <si>
    <t>вид расходов</t>
  </si>
  <si>
    <t>код валюты по ОКВ</t>
  </si>
  <si>
    <t>Руководитель учреждения (уполномоченное лицо)</t>
  </si>
  <si>
    <t>(подпись)</t>
  </si>
  <si>
    <t>Исполнитель</t>
  </si>
  <si>
    <t>Экономист МКУ "МЦБ"</t>
  </si>
  <si>
    <t>8-84453-7-12-97</t>
  </si>
  <si>
    <t>(телефон)</t>
  </si>
  <si>
    <t>"___"_________20__г.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</si>
  <si>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</si>
  <si>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</si>
  <si>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Раздел 2. Лимиты бюджетных обязательств по расходам получателя бюджетных средств ***</t>
  </si>
  <si>
    <t>Ю.Б.Сизов</t>
  </si>
  <si>
    <t>(подпись)                       (расшифровка подписи)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</si>
  <si>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</si>
  <si>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</si>
  <si>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</si>
  <si>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</si>
  <si>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</si>
  <si>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"      "</t>
  </si>
  <si>
    <t xml:space="preserve">    20     г.</t>
  </si>
  <si>
    <t>( НА 2020 ФИНАНСОВЫЙ ГОД И ПЛАНОВЫЙ ПЕРИОД 2021 И 2022 ГОД)</t>
  </si>
  <si>
    <t>3. Расчет расходов по подстатье 221 "Услуги связи"</t>
  </si>
  <si>
    <t>4. Расчет расходов по подстатье 223 "Коммунальные услуги"</t>
  </si>
  <si>
    <t>5. Расчет расходов по подстатье 225 "услуги по содержанию имущества"</t>
  </si>
  <si>
    <t>Материальное обеспечение участников соревнований</t>
  </si>
  <si>
    <t>6. Расчет расходов по подстатье 226 "услуги по содержанию имущества"</t>
  </si>
  <si>
    <t>А.В.Байнов</t>
  </si>
  <si>
    <t>РАСЧЕТНЫЕ ПОКАЗАТЕЛИ по ДЮСШ</t>
  </si>
  <si>
    <t>Заправка картриджей (2387*2*1,047)</t>
  </si>
  <si>
    <t>Услуги охраны (865,96*12*1,047)</t>
  </si>
  <si>
    <t>Программное обеспечение (2000*1,047)</t>
  </si>
  <si>
    <t>количество материальных запасов</t>
  </si>
  <si>
    <t>цена (рублей)</t>
  </si>
  <si>
    <t>Сумма расходов (гр.5*гр.4) (рублей)</t>
  </si>
  <si>
    <t>Мыло жидкое</t>
  </si>
  <si>
    <t>Пакеты для мусора 30 л.</t>
  </si>
  <si>
    <t>Бумажные полотенца</t>
  </si>
  <si>
    <t>Перчатки резиновые</t>
  </si>
  <si>
    <t>Полотно нетканное</t>
  </si>
  <si>
    <t>Белизна</t>
  </si>
  <si>
    <t>3. Расчет расходов по подстатье 223 "Коммунальные услуги"</t>
  </si>
  <si>
    <t>к бюджетной смете расходов на 2022 год</t>
  </si>
  <si>
    <t>1. Расчет расходов по подстатье 310 "Увеличение стоимости основных средств"</t>
  </si>
  <si>
    <t>Приобретение спортивного оборудования</t>
  </si>
  <si>
    <t>на 2020 год (на текущий финансовый год)</t>
  </si>
  <si>
    <t>на 2021 год (на первый год планового периода)</t>
  </si>
  <si>
    <t>на 2022 год (на второй планового периода)</t>
  </si>
  <si>
    <t>Непрограммные расходы органов местного самоуправления</t>
  </si>
  <si>
    <t>Обеспечение деятельности учрежедний дополнительного образования</t>
  </si>
  <si>
    <t>9900000000</t>
  </si>
  <si>
    <t>9900000020</t>
  </si>
  <si>
    <t>Увеличение стоимости прочих оборотных запасов (материалов)</t>
  </si>
  <si>
    <t xml:space="preserve">БЮДЖЕТНАЯ  СМЕТА на  2020 ФИНАНСОВЫЙ ГОД </t>
  </si>
  <si>
    <t>от 26 декабря 2019 г</t>
  </si>
  <si>
    <t>"__" _________ 20__ г.</t>
  </si>
  <si>
    <t>Глава Руднянского муниципального района</t>
  </si>
  <si>
    <t>2. Расчет расходов по подстатье 213 "Начисления на выплаты по оплате труда"</t>
  </si>
  <si>
    <t>01</t>
  </si>
  <si>
    <t>02</t>
  </si>
  <si>
    <t>03</t>
  </si>
  <si>
    <t>04</t>
  </si>
  <si>
    <t>05</t>
  </si>
  <si>
    <t>06</t>
  </si>
  <si>
    <t>07</t>
  </si>
  <si>
    <t>Всего по бюджетной смете  на 2020 год</t>
  </si>
  <si>
    <t>Директор -главный бухгалтер МКУ "МЦБ"</t>
  </si>
  <si>
    <t>Исполнитель: экономист МКУ "МЦБ"</t>
  </si>
  <si>
    <t>Всего по бюджетной смете  на 2022 год</t>
  </si>
  <si>
    <t>Всего по бюджетной смете  на 2021 год</t>
  </si>
  <si>
    <t>Исполняющий обязанности</t>
  </si>
  <si>
    <t>Начальника отдела образования, опеки и попечительства</t>
  </si>
  <si>
    <t>Руднянского муниципального района</t>
  </si>
  <si>
    <t xml:space="preserve">                                              Т.А.Мягкова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</si>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</sst>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74" formatCode="00"/>
  </numFmts>
  <fonts count="2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i/>
      <sz val="7"/>
      <name val="Arial"/>
      <family val="2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</cellStyleXfs>
  <cellXfs count="2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Fill="1" applyBorder="1"/>
    <xf numFmtId="4" fontId="1" fillId="0" borderId="0" xfId="0" applyNumberFormat="1" applyFont="1"/>
    <xf numFmtId="9" fontId="1" fillId="0" borderId="0" xfId="0" applyNumberFormat="1" applyFont="1"/>
    <xf numFmtId="0" fontId="7" fillId="0" borderId="1" xfId="0" applyFont="1" applyBorder="1" applyAlignment="1">
      <alignment vertical="top"/>
    </xf>
    <xf numFmtId="0" fontId="7" fillId="0" borderId="0" xfId="0" applyFont="1"/>
    <xf numFmtId="0" fontId="0" fillId="0" borderId="0" xfId="0" applyBorder="1"/>
    <xf numFmtId="0" fontId="7" fillId="0" borderId="0" xfId="0" applyFont="1" applyFill="1" applyBorder="1" applyAlignment="1"/>
    <xf numFmtId="0" fontId="7" fillId="0" borderId="0" xfId="0" applyFont="1" applyBorder="1" applyAlignment="1">
      <alignment vertical="top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2" xfId="0" applyFont="1" applyBorder="1" applyAlignment="1"/>
    <xf numFmtId="49" fontId="8" fillId="0" borderId="2" xfId="0" applyNumberFormat="1" applyFont="1" applyBorder="1" applyAlignment="1"/>
    <xf numFmtId="0" fontId="8" fillId="0" borderId="0" xfId="0" applyFont="1"/>
    <xf numFmtId="0" fontId="3" fillId="0" borderId="0" xfId="0" applyFont="1" applyBorder="1"/>
    <xf numFmtId="0" fontId="7" fillId="0" borderId="0" xfId="0" applyFont="1" applyBorder="1"/>
    <xf numFmtId="49" fontId="7" fillId="0" borderId="0" xfId="0" applyNumberFormat="1" applyFont="1" applyFill="1" applyBorder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/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/>
    <xf numFmtId="0" fontId="2" fillId="0" borderId="0" xfId="0" applyFont="1" applyBorder="1"/>
    <xf numFmtId="0" fontId="8" fillId="0" borderId="0" xfId="2" applyNumberFormat="1" applyFont="1" applyFill="1" applyBorder="1" applyAlignment="1" applyProtection="1">
      <alignment vertical="top"/>
    </xf>
    <xf numFmtId="0" fontId="8" fillId="0" borderId="0" xfId="3" applyFont="1"/>
    <xf numFmtId="0" fontId="8" fillId="0" borderId="2" xfId="3" applyFont="1" applyBorder="1"/>
    <xf numFmtId="0" fontId="8" fillId="0" borderId="2" xfId="2" applyFont="1" applyBorder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49" fontId="6" fillId="0" borderId="0" xfId="0" applyNumberFormat="1" applyFont="1" applyBorder="1" applyAlignment="1"/>
    <xf numFmtId="0" fontId="13" fillId="0" borderId="1" xfId="2" applyFont="1" applyBorder="1" applyAlignment="1">
      <alignment horizontal="center" vertical="top" wrapText="1"/>
    </xf>
    <xf numFmtId="0" fontId="17" fillId="0" borderId="2" xfId="2" applyFont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horizontal="center" vertical="top"/>
    </xf>
    <xf numFmtId="0" fontId="17" fillId="0" borderId="2" xfId="3" applyFont="1" applyBorder="1" applyAlignment="1">
      <alignment horizontal="center"/>
    </xf>
    <xf numFmtId="0" fontId="13" fillId="0" borderId="1" xfId="3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/>
    <xf numFmtId="0" fontId="18" fillId="0" borderId="0" xfId="0" applyFont="1"/>
    <xf numFmtId="174" fontId="18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/>
    <xf numFmtId="3" fontId="18" fillId="0" borderId="0" xfId="0" applyNumberFormat="1" applyFont="1" applyBorder="1"/>
    <xf numFmtId="0" fontId="18" fillId="0" borderId="0" xfId="0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wrapText="1"/>
    </xf>
    <xf numFmtId="174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3" fontId="20" fillId="0" borderId="3" xfId="0" applyNumberFormat="1" applyFont="1" applyBorder="1" applyAlignment="1">
      <alignment horizontal="center" wrapText="1"/>
    </xf>
    <xf numFmtId="0" fontId="20" fillId="0" borderId="3" xfId="0" applyFont="1" applyBorder="1"/>
    <xf numFmtId="0" fontId="20" fillId="0" borderId="0" xfId="0" applyFont="1"/>
    <xf numFmtId="0" fontId="10" fillId="0" borderId="3" xfId="0" applyFont="1" applyBorder="1" applyAlignment="1">
      <alignment horizontal="left" wrapText="1"/>
    </xf>
    <xf numFmtId="174" fontId="10" fillId="0" borderId="3" xfId="0" applyNumberFormat="1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0" fontId="10" fillId="0" borderId="3" xfId="0" applyFont="1" applyBorder="1"/>
    <xf numFmtId="0" fontId="12" fillId="0" borderId="3" xfId="0" applyFont="1" applyBorder="1" applyAlignment="1">
      <alignment horizontal="left" wrapText="1"/>
    </xf>
    <xf numFmtId="174" fontId="12" fillId="0" borderId="3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174" fontId="11" fillId="0" borderId="3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3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/>
    <xf numFmtId="0" fontId="11" fillId="0" borderId="0" xfId="0" applyFont="1"/>
    <xf numFmtId="49" fontId="10" fillId="0" borderId="3" xfId="0" applyNumberFormat="1" applyFont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3" xfId="0" applyFont="1" applyFill="1" applyBorder="1"/>
    <xf numFmtId="0" fontId="11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0" fontId="12" fillId="0" borderId="3" xfId="0" applyFont="1" applyBorder="1"/>
    <xf numFmtId="0" fontId="12" fillId="0" borderId="0" xfId="0" applyFont="1"/>
    <xf numFmtId="0" fontId="12" fillId="0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top"/>
    </xf>
    <xf numFmtId="1" fontId="20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2" xfId="3" applyFont="1" applyFill="1" applyBorder="1" applyAlignment="1">
      <alignment horizontal="center"/>
    </xf>
    <xf numFmtId="0" fontId="8" fillId="0" borderId="0" xfId="3" applyFont="1" applyAlignment="1">
      <alignment wrapText="1"/>
    </xf>
    <xf numFmtId="0" fontId="15" fillId="0" borderId="2" xfId="0" applyFont="1" applyBorder="1" applyAlignment="1">
      <alignment vertical="top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0" fillId="0" borderId="1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/>
    <xf numFmtId="0" fontId="10" fillId="0" borderId="3" xfId="4" applyFont="1" applyFill="1" applyBorder="1" applyAlignment="1">
      <alignment wrapText="1"/>
    </xf>
    <xf numFmtId="0" fontId="10" fillId="0" borderId="3" xfId="4" applyFont="1" applyFill="1" applyBorder="1" applyAlignment="1">
      <alignment horizontal="center" wrapText="1"/>
    </xf>
    <xf numFmtId="0" fontId="12" fillId="0" borderId="7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/>
    <xf numFmtId="9" fontId="10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/>
    </xf>
    <xf numFmtId="0" fontId="13" fillId="0" borderId="1" xfId="3" applyFont="1" applyBorder="1" applyAlignment="1">
      <alignment horizontal="center" vertical="top"/>
    </xf>
    <xf numFmtId="0" fontId="8" fillId="0" borderId="0" xfId="3" applyFont="1" applyAlignment="1">
      <alignment horizontal="justify" wrapText="1"/>
    </xf>
    <xf numFmtId="0" fontId="8" fillId="0" borderId="0" xfId="2" applyNumberFormat="1" applyFont="1" applyFill="1" applyBorder="1" applyAlignment="1" applyProtection="1">
      <alignment horizontal="center" vertical="top"/>
    </xf>
    <xf numFmtId="0" fontId="8" fillId="0" borderId="1" xfId="2" applyFont="1" applyBorder="1" applyAlignment="1">
      <alignment horizontal="center" vertical="top" wrapText="1"/>
    </xf>
    <xf numFmtId="44" fontId="13" fillId="0" borderId="1" xfId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8" fillId="0" borderId="1" xfId="3" applyFont="1" applyBorder="1" applyAlignment="1">
      <alignment horizontal="center" vertical="top"/>
    </xf>
    <xf numFmtId="0" fontId="10" fillId="0" borderId="6" xfId="4" applyFont="1" applyFill="1" applyBorder="1" applyAlignment="1">
      <alignment horizontal="center" wrapText="1"/>
    </xf>
    <xf numFmtId="0" fontId="10" fillId="0" borderId="7" xfId="4" applyFont="1" applyFill="1" applyBorder="1" applyAlignment="1">
      <alignment horizontal="center" wrapText="1"/>
    </xf>
    <xf numFmtId="0" fontId="10" fillId="0" borderId="8" xfId="4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" fontId="10" fillId="0" borderId="6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4" fontId="10" fillId="0" borderId="6" xfId="0" applyNumberFormat="1" applyFont="1" applyFill="1" applyBorder="1" applyAlignment="1">
      <alignment horizontal="center" wrapText="1"/>
    </xf>
    <xf numFmtId="4" fontId="10" fillId="0" borderId="7" xfId="0" applyNumberFormat="1" applyFont="1" applyFill="1" applyBorder="1" applyAlignment="1">
      <alignment horizontal="center" wrapText="1"/>
    </xf>
    <xf numFmtId="4" fontId="10" fillId="0" borderId="8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3" fontId="12" fillId="0" borderId="6" xfId="0" applyNumberFormat="1" applyFont="1" applyFill="1" applyBorder="1" applyAlignment="1">
      <alignment horizontal="center" wrapText="1"/>
    </xf>
    <xf numFmtId="3" fontId="12" fillId="0" borderId="7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 wrapText="1"/>
    </xf>
    <xf numFmtId="4" fontId="10" fillId="0" borderId="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 wrapText="1"/>
    </xf>
    <xf numFmtId="2" fontId="10" fillId="0" borderId="7" xfId="0" applyNumberFormat="1" applyFont="1" applyFill="1" applyBorder="1" applyAlignment="1">
      <alignment horizontal="center" wrapText="1"/>
    </xf>
    <xf numFmtId="2" fontId="10" fillId="0" borderId="8" xfId="0" applyNumberFormat="1" applyFont="1" applyFill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wrapText="1"/>
    </xf>
    <xf numFmtId="0" fontId="10" fillId="0" borderId="6" xfId="4" applyFont="1" applyFill="1" applyBorder="1" applyAlignment="1">
      <alignment horizontal="left" wrapText="1"/>
    </xf>
    <xf numFmtId="0" fontId="10" fillId="0" borderId="7" xfId="4" applyFont="1" applyBorder="1" applyAlignment="1">
      <alignment horizontal="left" wrapText="1"/>
    </xf>
    <xf numFmtId="0" fontId="10" fillId="0" borderId="8" xfId="4" applyFont="1" applyBorder="1" applyAlignment="1">
      <alignment horizontal="left" wrapText="1"/>
    </xf>
    <xf numFmtId="49" fontId="10" fillId="0" borderId="6" xfId="4" applyNumberFormat="1" applyFont="1" applyFill="1" applyBorder="1" applyAlignment="1">
      <alignment horizontal="center" wrapText="1"/>
    </xf>
    <xf numFmtId="0" fontId="10" fillId="0" borderId="8" xfId="4" applyFont="1" applyBorder="1" applyAlignment="1">
      <alignment horizontal="center" wrapText="1"/>
    </xf>
    <xf numFmtId="0" fontId="10" fillId="0" borderId="7" xfId="4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center" wrapText="1"/>
    </xf>
    <xf numFmtId="2" fontId="10" fillId="0" borderId="6" xfId="4" applyNumberFormat="1" applyFont="1" applyFill="1" applyBorder="1" applyAlignment="1">
      <alignment horizontal="center" wrapText="1"/>
    </xf>
    <xf numFmtId="49" fontId="10" fillId="0" borderId="8" xfId="4" applyNumberFormat="1" applyFont="1" applyFill="1" applyBorder="1" applyAlignment="1">
      <alignment horizontal="center" wrapText="1"/>
    </xf>
    <xf numFmtId="2" fontId="10" fillId="0" borderId="7" xfId="4" applyNumberFormat="1" applyFont="1" applyFill="1" applyBorder="1" applyAlignment="1">
      <alignment horizontal="center" wrapText="1"/>
    </xf>
    <xf numFmtId="2" fontId="10" fillId="0" borderId="8" xfId="4" applyNumberFormat="1" applyFont="1" applyFill="1" applyBorder="1" applyAlignment="1">
      <alignment horizontal="center" wrapText="1"/>
    </xf>
    <xf numFmtId="0" fontId="10" fillId="0" borderId="7" xfId="4" applyFont="1" applyFill="1" applyBorder="1" applyAlignment="1">
      <alignment horizontal="left" wrapText="1"/>
    </xf>
    <xf numFmtId="0" fontId="10" fillId="0" borderId="8" xfId="4" applyFont="1" applyFill="1" applyBorder="1" applyAlignment="1">
      <alignment horizontal="left" wrapText="1"/>
    </xf>
    <xf numFmtId="4" fontId="12" fillId="0" borderId="7" xfId="0" applyNumberFormat="1" applyFont="1" applyFill="1" applyBorder="1" applyAlignment="1">
      <alignment horizontal="center" wrapText="1"/>
    </xf>
    <xf numFmtId="4" fontId="12" fillId="0" borderId="8" xfId="0" applyNumberFormat="1" applyFont="1" applyFill="1" applyBorder="1" applyAlignment="1">
      <alignment horizontal="center" wrapText="1"/>
    </xf>
    <xf numFmtId="0" fontId="10" fillId="0" borderId="6" xfId="4" applyFont="1" applyFill="1" applyBorder="1" applyAlignment="1">
      <alignment wrapText="1"/>
    </xf>
    <xf numFmtId="0" fontId="10" fillId="0" borderId="7" xfId="4" applyFont="1" applyFill="1" applyBorder="1" applyAlignment="1">
      <alignment wrapText="1"/>
    </xf>
    <xf numFmtId="0" fontId="10" fillId="0" borderId="8" xfId="4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center" wrapText="1"/>
    </xf>
  </cellXfs>
  <cellStyles count="5">
    <cellStyle name="Денежный" xfId="1" builtinId="4"/>
    <cellStyle name="Обычный" xfId="0" builtinId="0"/>
    <cellStyle name="Обычный 2" xfId="2"/>
    <cellStyle name="Обычный_д.сад №12013" xfId="3"/>
    <cellStyle name="Обычный_КСП 2019 год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95"/>
  <sheetViews>
    <sheetView topLeftCell="D58" zoomScale="130" zoomScaleNormal="130" workbookViewId="0">
      <selection activeCell="M54" sqref="M54"/>
    </sheetView>
  </sheetViews>
  <sheetFormatPr defaultRowHeight="12.75"/>
  <cols>
    <col min="1" max="1" width="35.85546875" style="6" customWidth="1"/>
    <col min="2" max="2" width="5.5703125" style="6" customWidth="1"/>
    <col min="3" max="3" width="12.42578125" style="6" customWidth="1"/>
    <col min="4" max="4" width="6.28515625" style="6" customWidth="1"/>
    <col min="5" max="5" width="12.85546875" style="6" customWidth="1"/>
    <col min="6" max="6" width="10.42578125" style="6" customWidth="1"/>
    <col min="7" max="7" width="6.140625" style="6" customWidth="1"/>
    <col min="8" max="8" width="5.7109375" style="6" customWidth="1"/>
    <col min="9" max="9" width="10.140625" style="6" customWidth="1"/>
    <col min="10" max="10" width="10.28515625" style="6" customWidth="1"/>
    <col min="11" max="11" width="7.5703125" style="6" customWidth="1"/>
    <col min="12" max="12" width="8.85546875" style="6" customWidth="1"/>
    <col min="13" max="13" width="10.140625" style="6" customWidth="1"/>
    <col min="14" max="14" width="9.28515625" style="6" customWidth="1"/>
    <col min="15" max="15" width="7" style="6" customWidth="1"/>
    <col min="16" max="16" width="11.7109375" style="6" customWidth="1"/>
    <col min="17" max="17" width="7.28515625" style="6" customWidth="1"/>
    <col min="18" max="18" width="9" style="6" customWidth="1"/>
    <col min="19" max="16384" width="9.140625" style="6"/>
  </cols>
  <sheetData>
    <row r="1" spans="1:17">
      <c r="L1" s="34"/>
      <c r="M1" s="34"/>
      <c r="N1" s="35" t="s">
        <v>103</v>
      </c>
      <c r="O1" s="34"/>
      <c r="P1" s="34"/>
      <c r="Q1" s="34"/>
    </row>
    <row r="2" spans="1:17" ht="35.25" customHeight="1">
      <c r="L2" s="200" t="s">
        <v>104</v>
      </c>
      <c r="M2" s="200"/>
      <c r="N2" s="200"/>
      <c r="O2" s="200"/>
      <c r="P2" s="200"/>
      <c r="Q2" s="130"/>
    </row>
    <row r="3" spans="1:17">
      <c r="A3" s="26" t="s">
        <v>80</v>
      </c>
      <c r="B3" s="25"/>
      <c r="C3" s="25"/>
      <c r="D3"/>
      <c r="E3"/>
      <c r="F3" s="178"/>
      <c r="G3" s="178"/>
      <c r="H3" s="178"/>
      <c r="I3" s="178"/>
      <c r="J3" s="178"/>
      <c r="K3" s="178"/>
      <c r="L3" s="201" t="s">
        <v>12</v>
      </c>
      <c r="M3" s="201"/>
      <c r="N3" s="201"/>
      <c r="O3" s="201"/>
      <c r="P3" s="201"/>
      <c r="Q3" s="42"/>
    </row>
    <row r="4" spans="1:17" ht="13.5" customHeight="1">
      <c r="A4" s="28" t="s">
        <v>159</v>
      </c>
      <c r="B4" s="25"/>
      <c r="C4" s="25"/>
      <c r="D4"/>
      <c r="E4"/>
      <c r="F4" s="13"/>
      <c r="G4" s="13"/>
      <c r="H4" s="13"/>
      <c r="I4" s="13"/>
      <c r="J4" s="13"/>
      <c r="K4" s="22"/>
      <c r="L4" s="198" t="s">
        <v>145</v>
      </c>
      <c r="M4" s="198"/>
      <c r="N4" s="198"/>
      <c r="O4" s="198"/>
      <c r="P4" s="198"/>
      <c r="Q4" s="129"/>
    </row>
    <row r="5" spans="1:17" ht="12" customHeight="1">
      <c r="A5" s="162" t="s">
        <v>160</v>
      </c>
      <c r="B5" s="162"/>
      <c r="C5" s="162"/>
      <c r="D5"/>
      <c r="E5"/>
      <c r="F5" s="14"/>
      <c r="G5" s="14"/>
      <c r="H5" s="14"/>
      <c r="I5" s="14"/>
      <c r="J5" s="14"/>
      <c r="K5" s="22"/>
      <c r="L5" s="199" t="s">
        <v>105</v>
      </c>
      <c r="M5" s="199"/>
      <c r="N5" s="199"/>
      <c r="O5" s="199"/>
      <c r="P5" s="199"/>
      <c r="Q5" s="44"/>
    </row>
    <row r="6" spans="1:17">
      <c r="A6" s="28" t="s">
        <v>161</v>
      </c>
      <c r="B6" s="25"/>
      <c r="C6" s="25"/>
      <c r="D6"/>
      <c r="E6"/>
      <c r="F6" s="13"/>
      <c r="G6" s="23"/>
      <c r="H6" s="13"/>
      <c r="I6" s="13"/>
      <c r="J6" s="13"/>
      <c r="K6" s="22"/>
      <c r="L6" s="198" t="s">
        <v>56</v>
      </c>
      <c r="M6" s="198"/>
      <c r="N6" s="198"/>
      <c r="O6" s="198"/>
      <c r="P6" s="198"/>
      <c r="Q6" s="43"/>
    </row>
    <row r="7" spans="1:17" ht="26.25" customHeight="1">
      <c r="A7" s="29"/>
      <c r="B7" s="29"/>
      <c r="C7" s="25"/>
      <c r="D7"/>
      <c r="E7"/>
      <c r="F7" s="14"/>
      <c r="G7" s="14"/>
      <c r="H7" s="14"/>
      <c r="I7" s="14"/>
      <c r="J7" s="14"/>
      <c r="K7" s="22"/>
      <c r="L7" s="203" t="s">
        <v>106</v>
      </c>
      <c r="M7" s="203"/>
      <c r="N7" s="203"/>
      <c r="O7" s="203"/>
      <c r="P7" s="203"/>
      <c r="Q7" s="40"/>
    </row>
    <row r="8" spans="1:17" s="1" customFormat="1" ht="12" customHeight="1">
      <c r="A8" s="131" t="s">
        <v>162</v>
      </c>
      <c r="B8" s="30"/>
      <c r="C8" s="30"/>
      <c r="D8" s="31"/>
      <c r="E8" s="31"/>
      <c r="F8" s="31"/>
      <c r="G8" s="31"/>
      <c r="H8" s="32"/>
      <c r="I8" s="32"/>
      <c r="J8" s="32"/>
      <c r="K8" s="33"/>
      <c r="L8" s="36"/>
      <c r="M8" s="37"/>
      <c r="N8" s="38"/>
      <c r="O8" s="41" t="s">
        <v>116</v>
      </c>
      <c r="P8" s="41"/>
      <c r="Q8" s="41"/>
    </row>
    <row r="9" spans="1:17" ht="15.75" customHeight="1">
      <c r="A9" s="30" t="s">
        <v>102</v>
      </c>
      <c r="B9" s="25"/>
      <c r="C9" s="25"/>
      <c r="D9"/>
      <c r="E9"/>
      <c r="F9" s="23"/>
      <c r="G9" s="24"/>
      <c r="H9" s="24"/>
      <c r="I9" s="23"/>
      <c r="J9" s="23"/>
      <c r="K9" s="22"/>
      <c r="L9" s="207" t="s">
        <v>107</v>
      </c>
      <c r="M9" s="207"/>
      <c r="N9" s="207"/>
      <c r="O9" s="202" t="s">
        <v>82</v>
      </c>
      <c r="P9" s="202"/>
      <c r="Q9" s="202"/>
    </row>
    <row r="10" spans="1:17" ht="15.75" customHeight="1">
      <c r="A10" s="25" t="s">
        <v>144</v>
      </c>
      <c r="B10" s="25"/>
      <c r="C10" s="25"/>
      <c r="D10"/>
      <c r="E10"/>
      <c r="F10" s="23"/>
      <c r="G10" s="24"/>
      <c r="H10" s="24"/>
      <c r="I10" s="23"/>
      <c r="J10" s="23"/>
      <c r="K10" s="22"/>
      <c r="L10" s="36" t="s">
        <v>108</v>
      </c>
      <c r="M10" s="37"/>
      <c r="N10" s="38"/>
      <c r="O10" s="197" t="s">
        <v>109</v>
      </c>
      <c r="P10" s="197"/>
      <c r="Q10" s="34"/>
    </row>
    <row r="11" spans="1:17" ht="15.75" customHeight="1">
      <c r="A11" s="25"/>
      <c r="B11" s="25"/>
      <c r="C11" s="25"/>
      <c r="D11"/>
      <c r="E11"/>
      <c r="F11" s="23"/>
      <c r="G11" s="24"/>
      <c r="H11" s="24"/>
      <c r="I11" s="23"/>
      <c r="J11" s="23"/>
      <c r="K11" s="22"/>
      <c r="L11" s="34"/>
      <c r="M11" s="34"/>
      <c r="N11" s="34"/>
      <c r="O11" s="34"/>
      <c r="P11" s="34"/>
      <c r="Q11" s="34"/>
    </row>
    <row r="12" spans="1:17" ht="12.75" customHeight="1">
      <c r="H12" s="176" t="s">
        <v>3</v>
      </c>
      <c r="I12" s="177"/>
      <c r="J12" s="175">
        <v>501012</v>
      </c>
      <c r="K12" s="128"/>
      <c r="P12" s="34"/>
      <c r="Q12" s="34"/>
    </row>
    <row r="13" spans="1:17">
      <c r="A13" s="180"/>
      <c r="B13" s="180"/>
      <c r="C13" s="180"/>
      <c r="D13" s="180"/>
      <c r="E13" s="180"/>
      <c r="F13" s="180"/>
      <c r="G13" s="180"/>
      <c r="H13" s="176"/>
      <c r="I13" s="177"/>
      <c r="J13" s="175"/>
      <c r="K13" s="128"/>
      <c r="L13" s="3"/>
      <c r="M13" s="3"/>
    </row>
    <row r="14" spans="1:17" hidden="1">
      <c r="H14" s="176" t="s">
        <v>4</v>
      </c>
      <c r="I14" s="177"/>
      <c r="J14" s="175"/>
      <c r="K14" s="128"/>
      <c r="L14" s="3"/>
      <c r="M14" s="3"/>
    </row>
    <row r="15" spans="1:17">
      <c r="A15" s="182" t="s">
        <v>142</v>
      </c>
      <c r="B15" s="182"/>
      <c r="C15" s="182"/>
      <c r="D15" s="182"/>
      <c r="E15" s="182"/>
      <c r="F15" s="182"/>
      <c r="G15" s="182"/>
      <c r="H15" s="176"/>
      <c r="I15" s="177"/>
      <c r="J15" s="175"/>
      <c r="K15" s="128"/>
      <c r="L15" s="3"/>
      <c r="M15" s="3"/>
    </row>
    <row r="16" spans="1:17">
      <c r="A16" s="182" t="s">
        <v>110</v>
      </c>
      <c r="B16" s="182"/>
      <c r="C16" s="182"/>
      <c r="D16" s="182"/>
      <c r="E16" s="182"/>
      <c r="F16" s="182"/>
      <c r="G16" s="182"/>
      <c r="H16" s="176" t="s">
        <v>5</v>
      </c>
      <c r="I16" s="177"/>
      <c r="J16" s="175"/>
      <c r="K16" s="128"/>
      <c r="L16" s="3"/>
      <c r="M16" s="3"/>
    </row>
    <row r="17" spans="1:14" ht="11.25" customHeight="1">
      <c r="A17" s="183" t="s">
        <v>143</v>
      </c>
      <c r="B17" s="183"/>
      <c r="C17" s="183"/>
      <c r="D17" s="183"/>
      <c r="E17" s="183"/>
      <c r="F17" s="183"/>
      <c r="G17" s="183"/>
      <c r="H17" s="176"/>
      <c r="I17" s="177"/>
      <c r="J17" s="175"/>
      <c r="K17" s="128"/>
      <c r="L17" s="3"/>
      <c r="M17" s="3"/>
    </row>
    <row r="18" spans="1:14" ht="30.75" customHeight="1">
      <c r="A18" s="25" t="s">
        <v>45</v>
      </c>
      <c r="B18" s="160" t="s">
        <v>58</v>
      </c>
      <c r="C18" s="160"/>
      <c r="D18" s="160"/>
      <c r="E18" s="160"/>
      <c r="F18" s="160"/>
      <c r="G18" s="160"/>
      <c r="H18" s="176" t="s">
        <v>6</v>
      </c>
      <c r="I18" s="177"/>
      <c r="J18" s="175"/>
      <c r="K18" s="128"/>
      <c r="L18" s="3"/>
      <c r="M18" s="3"/>
    </row>
    <row r="19" spans="1:14" hidden="1">
      <c r="A19" s="25"/>
      <c r="B19" s="27"/>
      <c r="C19" s="27"/>
      <c r="D19" s="27"/>
      <c r="E19" s="27"/>
      <c r="F19" s="27"/>
      <c r="G19" s="27"/>
      <c r="H19" s="176"/>
      <c r="I19" s="177"/>
      <c r="J19" s="175"/>
      <c r="K19" s="128"/>
      <c r="L19" s="3"/>
      <c r="M19" s="3"/>
    </row>
    <row r="20" spans="1:14">
      <c r="A20" s="25" t="s">
        <v>11</v>
      </c>
      <c r="B20" s="179" t="s">
        <v>56</v>
      </c>
      <c r="C20" s="179"/>
      <c r="D20" s="179"/>
      <c r="E20" s="179"/>
      <c r="F20" s="179"/>
      <c r="G20" s="179"/>
      <c r="H20" s="176" t="s">
        <v>6</v>
      </c>
      <c r="I20" s="177"/>
      <c r="J20" s="175"/>
      <c r="K20" s="128"/>
      <c r="L20" s="3"/>
      <c r="M20" s="3"/>
    </row>
    <row r="21" spans="1:14" hidden="1">
      <c r="A21" s="25"/>
      <c r="B21" s="27"/>
      <c r="C21" s="27"/>
      <c r="D21" s="27"/>
      <c r="E21" s="27"/>
      <c r="F21" s="27"/>
      <c r="G21" s="27"/>
      <c r="H21" s="176"/>
      <c r="I21" s="177"/>
      <c r="J21" s="175"/>
      <c r="K21" s="128"/>
      <c r="L21" s="3"/>
      <c r="M21" s="3"/>
    </row>
    <row r="22" spans="1:14">
      <c r="A22" s="25" t="s">
        <v>0</v>
      </c>
      <c r="B22" s="179" t="s">
        <v>56</v>
      </c>
      <c r="C22" s="179"/>
      <c r="D22" s="179"/>
      <c r="E22" s="179"/>
      <c r="F22" s="179"/>
      <c r="G22" s="179"/>
      <c r="H22" s="176" t="s">
        <v>7</v>
      </c>
      <c r="I22" s="177"/>
      <c r="J22" s="175"/>
      <c r="K22" s="128"/>
      <c r="L22" s="3"/>
      <c r="M22" s="3"/>
    </row>
    <row r="23" spans="1:14" ht="0.75" customHeight="1">
      <c r="A23" s="25"/>
      <c r="B23" s="27"/>
      <c r="C23" s="27"/>
      <c r="D23" s="27"/>
      <c r="E23" s="27"/>
      <c r="F23" s="27"/>
      <c r="G23" s="27"/>
      <c r="H23" s="176"/>
      <c r="I23" s="177"/>
      <c r="J23" s="175"/>
      <c r="K23" s="128"/>
      <c r="L23" s="3"/>
      <c r="M23" s="3"/>
    </row>
    <row r="24" spans="1:14" ht="9.75" customHeight="1">
      <c r="A24" s="25" t="s">
        <v>1</v>
      </c>
      <c r="B24" s="27"/>
      <c r="C24" s="27"/>
      <c r="D24" s="27"/>
      <c r="E24" s="27"/>
      <c r="F24" s="27"/>
      <c r="G24" s="27"/>
      <c r="H24" s="176" t="s">
        <v>8</v>
      </c>
      <c r="I24" s="177"/>
      <c r="J24" s="175"/>
      <c r="K24" s="128"/>
      <c r="L24" s="3"/>
      <c r="M24" s="3"/>
    </row>
    <row r="25" spans="1:14" ht="0.75" customHeight="1">
      <c r="A25" s="25"/>
      <c r="B25" s="27"/>
      <c r="C25" s="27"/>
      <c r="D25" s="27"/>
      <c r="E25" s="27"/>
      <c r="F25" s="27"/>
      <c r="G25" s="27"/>
      <c r="H25" s="176"/>
      <c r="I25" s="177"/>
      <c r="J25" s="175"/>
      <c r="K25" s="128"/>
      <c r="L25" s="3"/>
      <c r="M25" s="3"/>
    </row>
    <row r="26" spans="1:14">
      <c r="A26" s="25" t="s">
        <v>2</v>
      </c>
      <c r="B26" s="181" t="s">
        <v>43</v>
      </c>
      <c r="C26" s="181"/>
      <c r="D26" s="181"/>
      <c r="E26" s="181"/>
      <c r="F26" s="181"/>
      <c r="G26" s="181"/>
      <c r="H26" s="176" t="s">
        <v>9</v>
      </c>
      <c r="I26" s="177"/>
      <c r="J26" s="175">
        <v>383</v>
      </c>
      <c r="K26" s="128"/>
      <c r="L26" s="3"/>
      <c r="M26" s="3"/>
    </row>
    <row r="27" spans="1:14" ht="0.75" customHeight="1">
      <c r="A27" s="25"/>
      <c r="B27" s="25"/>
      <c r="C27" s="25"/>
      <c r="D27" s="25"/>
      <c r="E27" s="25"/>
      <c r="F27" s="25"/>
      <c r="G27" s="25"/>
      <c r="H27" s="176"/>
      <c r="I27" s="177"/>
      <c r="J27" s="175"/>
      <c r="K27" s="128"/>
      <c r="L27" s="3"/>
      <c r="M27" s="3"/>
    </row>
    <row r="28" spans="1:14" ht="24.75" customHeight="1">
      <c r="D28" s="4"/>
      <c r="H28" s="176" t="s">
        <v>10</v>
      </c>
      <c r="I28" s="177"/>
      <c r="J28" s="175"/>
      <c r="K28" s="128"/>
      <c r="L28" s="3"/>
      <c r="M28" s="3"/>
    </row>
    <row r="29" spans="1:14" ht="7.5" customHeight="1">
      <c r="H29" s="176"/>
      <c r="I29" s="177"/>
      <c r="J29" s="175"/>
      <c r="K29" s="128"/>
      <c r="L29" s="3"/>
      <c r="M29" s="3"/>
    </row>
    <row r="30" spans="1:14" s="21" customFormat="1" ht="13.5" customHeight="1">
      <c r="A30" s="163" t="s">
        <v>83</v>
      </c>
      <c r="B30" s="163"/>
      <c r="C30" s="163"/>
      <c r="D30" s="163"/>
      <c r="E30" s="163"/>
      <c r="F30" s="163"/>
      <c r="G30" s="163"/>
      <c r="H30" s="163"/>
      <c r="I30" s="163"/>
      <c r="J30" s="163"/>
      <c r="K30" s="61"/>
      <c r="L30" s="62"/>
      <c r="M30" s="62"/>
      <c r="N30" s="62"/>
    </row>
    <row r="31" spans="1:14" s="21" customFormat="1" ht="13.5" customHeight="1">
      <c r="A31" s="164" t="s">
        <v>84</v>
      </c>
      <c r="B31" s="165"/>
      <c r="C31" s="165"/>
      <c r="D31" s="166"/>
      <c r="E31" s="167" t="s">
        <v>85</v>
      </c>
      <c r="F31" s="170" t="s">
        <v>21</v>
      </c>
      <c r="G31" s="171"/>
      <c r="H31" s="171"/>
      <c r="I31" s="171"/>
      <c r="J31" s="171"/>
      <c r="K31" s="171"/>
      <c r="L31" s="171"/>
      <c r="M31" s="171"/>
      <c r="N31" s="172"/>
    </row>
    <row r="32" spans="1:14" s="21" customFormat="1" ht="22.5" customHeight="1">
      <c r="A32" s="173" t="s">
        <v>86</v>
      </c>
      <c r="B32" s="167" t="s">
        <v>87</v>
      </c>
      <c r="C32" s="167" t="s">
        <v>88</v>
      </c>
      <c r="D32" s="167" t="s">
        <v>89</v>
      </c>
      <c r="E32" s="168"/>
      <c r="F32" s="170" t="s">
        <v>134</v>
      </c>
      <c r="G32" s="171"/>
      <c r="H32" s="172"/>
      <c r="I32" s="170" t="s">
        <v>135</v>
      </c>
      <c r="J32" s="171"/>
      <c r="K32" s="172"/>
      <c r="L32" s="170" t="s">
        <v>136</v>
      </c>
      <c r="M32" s="171"/>
      <c r="N32" s="172"/>
    </row>
    <row r="33" spans="1:18" s="21" customFormat="1" ht="33.75" customHeight="1">
      <c r="A33" s="174"/>
      <c r="B33" s="169"/>
      <c r="C33" s="169"/>
      <c r="D33" s="169"/>
      <c r="E33" s="169"/>
      <c r="F33" s="65" t="s">
        <v>22</v>
      </c>
      <c r="G33" s="66" t="s">
        <v>23</v>
      </c>
      <c r="H33" s="66" t="s">
        <v>90</v>
      </c>
      <c r="I33" s="65" t="s">
        <v>22</v>
      </c>
      <c r="J33" s="66" t="s">
        <v>23</v>
      </c>
      <c r="K33" s="66" t="s">
        <v>90</v>
      </c>
      <c r="L33" s="65" t="s">
        <v>22</v>
      </c>
      <c r="M33" s="66" t="s">
        <v>23</v>
      </c>
      <c r="N33" s="66" t="s">
        <v>90</v>
      </c>
    </row>
    <row r="34" spans="1:18" s="21" customFormat="1" ht="17.25" customHeight="1">
      <c r="A34" s="115">
        <v>1</v>
      </c>
      <c r="B34" s="115">
        <v>2</v>
      </c>
      <c r="C34" s="115">
        <v>3</v>
      </c>
      <c r="D34" s="115">
        <v>4</v>
      </c>
      <c r="E34" s="115">
        <v>5</v>
      </c>
      <c r="F34" s="115">
        <v>6</v>
      </c>
      <c r="G34" s="115">
        <v>7</v>
      </c>
      <c r="H34" s="115">
        <v>8</v>
      </c>
      <c r="I34" s="119">
        <v>9</v>
      </c>
      <c r="J34" s="119">
        <v>10</v>
      </c>
      <c r="K34" s="119">
        <v>11</v>
      </c>
      <c r="L34" s="119">
        <v>12</v>
      </c>
      <c r="M34" s="115">
        <v>13</v>
      </c>
      <c r="N34" s="115">
        <v>14</v>
      </c>
    </row>
    <row r="35" spans="1:18" s="50" customFormat="1" ht="17.25" customHeight="1">
      <c r="A35" s="108"/>
      <c r="B35" s="108"/>
      <c r="C35" s="108"/>
      <c r="D35" s="108">
        <v>100</v>
      </c>
      <c r="E35" s="108"/>
      <c r="F35" s="120">
        <f>F36</f>
        <v>5708990</v>
      </c>
      <c r="G35" s="108"/>
      <c r="H35" s="108"/>
      <c r="I35" s="124">
        <f>I36</f>
        <v>6096500</v>
      </c>
      <c r="J35" s="123"/>
      <c r="K35" s="123"/>
      <c r="L35" s="125">
        <f>L36+L37</f>
        <v>6096500</v>
      </c>
      <c r="M35" s="108"/>
      <c r="N35" s="108"/>
    </row>
    <row r="36" spans="1:18" s="60" customFormat="1" ht="13.5" customHeight="1">
      <c r="A36" s="83">
        <v>7</v>
      </c>
      <c r="B36" s="83">
        <v>3</v>
      </c>
      <c r="C36" s="84" t="s">
        <v>72</v>
      </c>
      <c r="D36" s="85">
        <v>110</v>
      </c>
      <c r="E36" s="117"/>
      <c r="F36" s="121">
        <f>J54+J64</f>
        <v>5708990</v>
      </c>
      <c r="G36" s="117"/>
      <c r="H36" s="122"/>
      <c r="I36" s="126">
        <f>M54</f>
        <v>6096500</v>
      </c>
      <c r="J36" s="122"/>
      <c r="K36" s="122"/>
      <c r="L36" s="127">
        <f>P54</f>
        <v>0</v>
      </c>
      <c r="M36" s="122"/>
      <c r="N36" s="88"/>
    </row>
    <row r="37" spans="1:18" s="60" customFormat="1" ht="13.5" customHeight="1">
      <c r="A37" s="83"/>
      <c r="B37" s="83"/>
      <c r="C37" s="84" t="s">
        <v>140</v>
      </c>
      <c r="D37" s="85">
        <v>110</v>
      </c>
      <c r="E37" s="117"/>
      <c r="F37" s="121">
        <v>0</v>
      </c>
      <c r="G37" s="117"/>
      <c r="H37" s="122"/>
      <c r="I37" s="126">
        <v>0</v>
      </c>
      <c r="J37" s="122"/>
      <c r="K37" s="122"/>
      <c r="L37" s="127">
        <f>P70</f>
        <v>6096500</v>
      </c>
      <c r="M37" s="122"/>
      <c r="N37" s="88"/>
    </row>
    <row r="38" spans="1:18" s="50" customFormat="1" ht="14.25" customHeight="1">
      <c r="A38" s="108"/>
      <c r="B38" s="108"/>
      <c r="C38" s="108"/>
      <c r="D38" s="108">
        <v>200</v>
      </c>
      <c r="E38" s="108"/>
      <c r="F38" s="120">
        <f>F39</f>
        <v>345955</v>
      </c>
      <c r="G38" s="108"/>
      <c r="H38" s="123"/>
      <c r="I38" s="124">
        <f>I39</f>
        <v>3761500</v>
      </c>
      <c r="J38" s="123"/>
      <c r="K38" s="123"/>
      <c r="L38" s="124">
        <f>L39+L40</f>
        <v>316800</v>
      </c>
      <c r="M38" s="123"/>
      <c r="N38" s="105"/>
    </row>
    <row r="39" spans="1:18" s="60" customFormat="1" ht="14.25" customHeight="1">
      <c r="A39" s="83">
        <v>7</v>
      </c>
      <c r="B39" s="83">
        <v>3</v>
      </c>
      <c r="C39" s="84" t="s">
        <v>72</v>
      </c>
      <c r="D39" s="85">
        <v>240</v>
      </c>
      <c r="E39" s="117"/>
      <c r="F39" s="121">
        <f>J57+J65-J64</f>
        <v>345955</v>
      </c>
      <c r="G39" s="117"/>
      <c r="H39" s="122"/>
      <c r="I39" s="126">
        <f>M57+M65</f>
        <v>3761500</v>
      </c>
      <c r="J39" s="122"/>
      <c r="K39" s="122"/>
      <c r="L39" s="126">
        <f>P59</f>
        <v>0</v>
      </c>
      <c r="M39" s="122"/>
      <c r="N39" s="88"/>
    </row>
    <row r="40" spans="1:18" s="60" customFormat="1" ht="14.25" customHeight="1">
      <c r="A40" s="83"/>
      <c r="B40" s="83"/>
      <c r="C40" s="84" t="s">
        <v>140</v>
      </c>
      <c r="D40" s="85">
        <v>240</v>
      </c>
      <c r="E40" s="117"/>
      <c r="F40" s="121">
        <v>0</v>
      </c>
      <c r="G40" s="117"/>
      <c r="H40" s="122"/>
      <c r="I40" s="126">
        <v>0</v>
      </c>
      <c r="J40" s="122"/>
      <c r="K40" s="122"/>
      <c r="L40" s="126">
        <f>P73</f>
        <v>316800</v>
      </c>
      <c r="M40" s="122"/>
      <c r="N40" s="88"/>
    </row>
    <row r="41" spans="1:18" s="50" customFormat="1" ht="11.25" customHeight="1">
      <c r="A41" s="78" t="s">
        <v>42</v>
      </c>
      <c r="B41" s="78"/>
      <c r="C41" s="79"/>
      <c r="D41" s="80"/>
      <c r="E41" s="108"/>
      <c r="F41" s="120">
        <f>F35+F38</f>
        <v>6054945</v>
      </c>
      <c r="G41" s="108"/>
      <c r="H41" s="123"/>
      <c r="I41" s="124">
        <f>I35+I38</f>
        <v>9858000</v>
      </c>
      <c r="J41" s="123"/>
      <c r="K41" s="123"/>
      <c r="L41" s="124">
        <f>L35+L38</f>
        <v>6413300</v>
      </c>
      <c r="M41" s="123"/>
      <c r="N41" s="105"/>
    </row>
    <row r="42" spans="1:18" s="50" customFormat="1" ht="11.25" customHeight="1">
      <c r="A42" s="51"/>
      <c r="B42" s="51"/>
      <c r="C42" s="52"/>
      <c r="D42" s="53"/>
      <c r="E42" s="54"/>
      <c r="F42" s="55"/>
      <c r="G42" s="54"/>
      <c r="H42" s="56"/>
      <c r="I42" s="57"/>
      <c r="J42" s="58"/>
      <c r="K42" s="58"/>
      <c r="L42" s="59"/>
      <c r="M42" s="58"/>
      <c r="N42" s="54"/>
    </row>
    <row r="43" spans="1:18" s="50" customFormat="1" ht="11.25" customHeight="1">
      <c r="A43" s="51"/>
      <c r="B43" s="51"/>
      <c r="C43" s="52"/>
      <c r="D43" s="53"/>
      <c r="E43" s="54"/>
      <c r="F43" s="55"/>
      <c r="G43" s="54"/>
      <c r="H43" s="56"/>
      <c r="I43" s="57"/>
      <c r="J43" s="58"/>
      <c r="K43" s="58"/>
      <c r="L43" s="59"/>
      <c r="M43" s="58"/>
      <c r="N43" s="54"/>
    </row>
    <row r="44" spans="1:18" s="25" customFormat="1" ht="12" customHeight="1">
      <c r="A44" s="163" t="s">
        <v>100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62"/>
      <c r="P44" s="62"/>
      <c r="Q44" s="62"/>
      <c r="R44" s="62"/>
    </row>
    <row r="45" spans="1:18" s="25" customFormat="1" ht="12.75" customHeight="1">
      <c r="A45" s="184" t="s">
        <v>13</v>
      </c>
      <c r="B45" s="184" t="s">
        <v>14</v>
      </c>
      <c r="C45" s="164" t="s">
        <v>15</v>
      </c>
      <c r="D45" s="165"/>
      <c r="E45" s="165"/>
      <c r="F45" s="165"/>
      <c r="G45" s="165"/>
      <c r="H45" s="165"/>
      <c r="I45" s="166"/>
      <c r="J45" s="170" t="s">
        <v>21</v>
      </c>
      <c r="K45" s="171"/>
      <c r="L45" s="171"/>
      <c r="M45" s="171"/>
      <c r="N45" s="171"/>
      <c r="O45" s="171"/>
      <c r="P45" s="171"/>
      <c r="Q45" s="171"/>
      <c r="R45" s="172"/>
    </row>
    <row r="46" spans="1:18" s="25" customFormat="1" ht="33" customHeight="1">
      <c r="A46" s="184"/>
      <c r="B46" s="184"/>
      <c r="C46" s="64" t="s">
        <v>16</v>
      </c>
      <c r="D46" s="64" t="s">
        <v>17</v>
      </c>
      <c r="E46" s="64" t="s">
        <v>18</v>
      </c>
      <c r="F46" s="64" t="s">
        <v>19</v>
      </c>
      <c r="G46" s="164" t="s">
        <v>20</v>
      </c>
      <c r="H46" s="165"/>
      <c r="I46" s="166"/>
      <c r="J46" s="170" t="s">
        <v>134</v>
      </c>
      <c r="K46" s="171"/>
      <c r="L46" s="172"/>
      <c r="M46" s="170" t="s">
        <v>135</v>
      </c>
      <c r="N46" s="171"/>
      <c r="O46" s="172"/>
      <c r="P46" s="170" t="s">
        <v>136</v>
      </c>
      <c r="Q46" s="171"/>
      <c r="R46" s="172"/>
    </row>
    <row r="47" spans="1:18" s="25" customFormat="1" ht="28.5" customHeight="1">
      <c r="A47" s="63">
        <v>1</v>
      </c>
      <c r="B47" s="63">
        <v>2</v>
      </c>
      <c r="C47" s="63">
        <v>3</v>
      </c>
      <c r="D47" s="63">
        <v>4</v>
      </c>
      <c r="E47" s="63">
        <v>5</v>
      </c>
      <c r="F47" s="63">
        <v>6</v>
      </c>
      <c r="G47" s="164">
        <v>7</v>
      </c>
      <c r="H47" s="165"/>
      <c r="I47" s="166"/>
      <c r="J47" s="65" t="s">
        <v>22</v>
      </c>
      <c r="K47" s="66" t="s">
        <v>23</v>
      </c>
      <c r="L47" s="66" t="s">
        <v>90</v>
      </c>
      <c r="M47" s="65" t="s">
        <v>22</v>
      </c>
      <c r="N47" s="66" t="s">
        <v>23</v>
      </c>
      <c r="O47" s="66" t="s">
        <v>90</v>
      </c>
      <c r="P47" s="65" t="s">
        <v>22</v>
      </c>
      <c r="Q47" s="66" t="s">
        <v>23</v>
      </c>
      <c r="R47" s="66" t="s">
        <v>90</v>
      </c>
    </row>
    <row r="48" spans="1:18" s="72" customFormat="1" ht="13.5" customHeight="1">
      <c r="A48" s="67" t="s">
        <v>63</v>
      </c>
      <c r="B48" s="68">
        <v>1</v>
      </c>
      <c r="C48" s="68">
        <v>7</v>
      </c>
      <c r="D48" s="69"/>
      <c r="E48" s="69"/>
      <c r="F48" s="69"/>
      <c r="G48" s="185"/>
      <c r="H48" s="186"/>
      <c r="I48" s="187"/>
      <c r="J48" s="70">
        <f>J49</f>
        <v>6054945</v>
      </c>
      <c r="K48" s="70"/>
      <c r="L48" s="70"/>
      <c r="M48" s="70">
        <f>M49</f>
        <v>9858000</v>
      </c>
      <c r="N48" s="69"/>
      <c r="O48" s="69"/>
      <c r="P48" s="112">
        <f>P49</f>
        <v>6413300</v>
      </c>
      <c r="Q48" s="113"/>
      <c r="R48" s="71"/>
    </row>
    <row r="49" spans="1:18" s="25" customFormat="1" ht="13.5" customHeight="1">
      <c r="A49" s="73" t="s">
        <v>64</v>
      </c>
      <c r="B49" s="74">
        <f>B48+1</f>
        <v>2</v>
      </c>
      <c r="C49" s="74">
        <v>7</v>
      </c>
      <c r="D49" s="74">
        <v>3</v>
      </c>
      <c r="E49" s="63"/>
      <c r="F49" s="63"/>
      <c r="G49" s="164"/>
      <c r="H49" s="165"/>
      <c r="I49" s="166"/>
      <c r="J49" s="75">
        <f>J50</f>
        <v>6054945</v>
      </c>
      <c r="K49" s="75"/>
      <c r="L49" s="75"/>
      <c r="M49" s="75">
        <f>M50</f>
        <v>9858000</v>
      </c>
      <c r="N49" s="63"/>
      <c r="O49" s="63"/>
      <c r="P49" s="114">
        <f>P68</f>
        <v>6413300</v>
      </c>
      <c r="Q49" s="115"/>
      <c r="R49" s="76"/>
    </row>
    <row r="50" spans="1:18" s="25" customFormat="1" ht="42" customHeight="1">
      <c r="A50" s="77" t="s">
        <v>67</v>
      </c>
      <c r="B50" s="78">
        <v>3</v>
      </c>
      <c r="C50" s="78">
        <v>7</v>
      </c>
      <c r="D50" s="78">
        <v>3</v>
      </c>
      <c r="E50" s="79" t="s">
        <v>68</v>
      </c>
      <c r="F50" s="80"/>
      <c r="G50" s="164"/>
      <c r="H50" s="165"/>
      <c r="I50" s="166"/>
      <c r="J50" s="81">
        <f>J51</f>
        <v>6054945</v>
      </c>
      <c r="K50" s="81"/>
      <c r="L50" s="81"/>
      <c r="M50" s="81">
        <f>M51</f>
        <v>9858000</v>
      </c>
      <c r="N50" s="63"/>
      <c r="O50" s="63"/>
      <c r="P50" s="114">
        <v>0</v>
      </c>
      <c r="Q50" s="115"/>
      <c r="R50" s="76"/>
    </row>
    <row r="51" spans="1:18" s="89" customFormat="1" ht="39" customHeight="1">
      <c r="A51" s="82" t="s">
        <v>70</v>
      </c>
      <c r="B51" s="83">
        <f t="shared" ref="B51:B76" si="0">B50+1</f>
        <v>4</v>
      </c>
      <c r="C51" s="83">
        <v>7</v>
      </c>
      <c r="D51" s="83">
        <v>3</v>
      </c>
      <c r="E51" s="84" t="s">
        <v>71</v>
      </c>
      <c r="F51" s="85"/>
      <c r="G51" s="164"/>
      <c r="H51" s="165"/>
      <c r="I51" s="166"/>
      <c r="J51" s="86">
        <f>J52</f>
        <v>6054945</v>
      </c>
      <c r="K51" s="86"/>
      <c r="L51" s="86"/>
      <c r="M51" s="86">
        <f>M52</f>
        <v>9858000</v>
      </c>
      <c r="N51" s="85"/>
      <c r="O51" s="85"/>
      <c r="P51" s="116">
        <v>0</v>
      </c>
      <c r="Q51" s="117"/>
      <c r="R51" s="88"/>
    </row>
    <row r="52" spans="1:18" s="25" customFormat="1" ht="25.5" customHeight="1">
      <c r="A52" s="73" t="s">
        <v>65</v>
      </c>
      <c r="B52" s="83">
        <f t="shared" si="0"/>
        <v>5</v>
      </c>
      <c r="C52" s="74">
        <v>7</v>
      </c>
      <c r="D52" s="74">
        <v>3</v>
      </c>
      <c r="E52" s="90" t="s">
        <v>69</v>
      </c>
      <c r="F52" s="63"/>
      <c r="G52" s="164"/>
      <c r="H52" s="165"/>
      <c r="I52" s="166"/>
      <c r="J52" s="75">
        <f>J53</f>
        <v>6054945</v>
      </c>
      <c r="K52" s="75"/>
      <c r="L52" s="75"/>
      <c r="M52" s="75">
        <f>M53</f>
        <v>9858000</v>
      </c>
      <c r="N52" s="63"/>
      <c r="O52" s="63"/>
      <c r="P52" s="114">
        <v>0</v>
      </c>
      <c r="Q52" s="115"/>
      <c r="R52" s="76"/>
    </row>
    <row r="53" spans="1:18" s="25" customFormat="1" ht="23.25" customHeight="1">
      <c r="A53" s="73" t="s">
        <v>66</v>
      </c>
      <c r="B53" s="83">
        <f t="shared" si="0"/>
        <v>6</v>
      </c>
      <c r="C53" s="74">
        <v>7</v>
      </c>
      <c r="D53" s="74">
        <v>3</v>
      </c>
      <c r="E53" s="90" t="s">
        <v>72</v>
      </c>
      <c r="F53" s="63"/>
      <c r="G53" s="164"/>
      <c r="H53" s="165"/>
      <c r="I53" s="166"/>
      <c r="J53" s="75">
        <f>J54+J57+J65</f>
        <v>6054945</v>
      </c>
      <c r="K53" s="75"/>
      <c r="L53" s="75"/>
      <c r="M53" s="75">
        <f>M54+M57+M65</f>
        <v>9858000</v>
      </c>
      <c r="N53" s="63"/>
      <c r="O53" s="63"/>
      <c r="P53" s="114">
        <v>0</v>
      </c>
      <c r="Q53" s="115"/>
      <c r="R53" s="76"/>
    </row>
    <row r="54" spans="1:18" s="89" customFormat="1" ht="25.5">
      <c r="A54" s="87" t="s">
        <v>32</v>
      </c>
      <c r="B54" s="83">
        <f t="shared" si="0"/>
        <v>7</v>
      </c>
      <c r="C54" s="83">
        <v>7</v>
      </c>
      <c r="D54" s="83">
        <v>3</v>
      </c>
      <c r="E54" s="84" t="s">
        <v>72</v>
      </c>
      <c r="F54" s="85">
        <v>120</v>
      </c>
      <c r="G54" s="204">
        <v>210</v>
      </c>
      <c r="H54" s="205"/>
      <c r="I54" s="206"/>
      <c r="J54" s="86">
        <f>J55+J56</f>
        <v>5656170</v>
      </c>
      <c r="K54" s="86"/>
      <c r="L54" s="86"/>
      <c r="M54" s="86">
        <f>M55+M56</f>
        <v>6096500</v>
      </c>
      <c r="N54" s="85"/>
      <c r="O54" s="85"/>
      <c r="P54" s="116">
        <v>0</v>
      </c>
      <c r="Q54" s="117"/>
      <c r="R54" s="88"/>
    </row>
    <row r="55" spans="1:18" s="25" customFormat="1">
      <c r="A55" s="64" t="s">
        <v>29</v>
      </c>
      <c r="B55" s="74">
        <f t="shared" si="0"/>
        <v>8</v>
      </c>
      <c r="C55" s="74">
        <v>7</v>
      </c>
      <c r="D55" s="74">
        <v>3</v>
      </c>
      <c r="E55" s="90" t="s">
        <v>72</v>
      </c>
      <c r="F55" s="63">
        <v>111</v>
      </c>
      <c r="G55" s="164">
        <v>211</v>
      </c>
      <c r="H55" s="165"/>
      <c r="I55" s="166"/>
      <c r="J55" s="91">
        <f>'2020'!O14</f>
        <v>4344220</v>
      </c>
      <c r="K55" s="91"/>
      <c r="L55" s="91"/>
      <c r="M55" s="91">
        <f>'2021'!O14</f>
        <v>4682400</v>
      </c>
      <c r="N55" s="63"/>
      <c r="O55" s="63"/>
      <c r="P55" s="114">
        <v>0</v>
      </c>
      <c r="Q55" s="115"/>
      <c r="R55" s="76"/>
    </row>
    <row r="56" spans="1:18" s="25" customFormat="1">
      <c r="A56" s="76" t="s">
        <v>30</v>
      </c>
      <c r="B56" s="74">
        <f t="shared" si="0"/>
        <v>9</v>
      </c>
      <c r="C56" s="74">
        <v>7</v>
      </c>
      <c r="D56" s="74">
        <v>3</v>
      </c>
      <c r="E56" s="90" t="s">
        <v>72</v>
      </c>
      <c r="F56" s="63">
        <v>119</v>
      </c>
      <c r="G56" s="191">
        <v>213</v>
      </c>
      <c r="H56" s="192"/>
      <c r="I56" s="193"/>
      <c r="J56" s="95">
        <f>'2020'!O21</f>
        <v>1311950</v>
      </c>
      <c r="K56" s="95"/>
      <c r="L56" s="95"/>
      <c r="M56" s="95">
        <f>'2021'!O22</f>
        <v>1414100</v>
      </c>
      <c r="N56" s="115"/>
      <c r="O56" s="115"/>
      <c r="P56" s="114">
        <v>0</v>
      </c>
      <c r="Q56" s="115"/>
      <c r="R56" s="76"/>
    </row>
    <row r="57" spans="1:18" s="89" customFormat="1">
      <c r="A57" s="88" t="s">
        <v>33</v>
      </c>
      <c r="B57" s="83">
        <f t="shared" si="0"/>
        <v>10</v>
      </c>
      <c r="C57" s="83">
        <v>7</v>
      </c>
      <c r="D57" s="83">
        <v>3</v>
      </c>
      <c r="E57" s="84" t="s">
        <v>72</v>
      </c>
      <c r="F57" s="85">
        <v>240</v>
      </c>
      <c r="G57" s="194">
        <v>220</v>
      </c>
      <c r="H57" s="195"/>
      <c r="I57" s="196"/>
      <c r="J57" s="96">
        <f>J58+J59+J62+J63+J64</f>
        <v>392495</v>
      </c>
      <c r="K57" s="96"/>
      <c r="L57" s="96"/>
      <c r="M57" s="96">
        <f>M59</f>
        <v>316800</v>
      </c>
      <c r="N57" s="117"/>
      <c r="O57" s="117"/>
      <c r="P57" s="116">
        <v>0</v>
      </c>
      <c r="Q57" s="117"/>
      <c r="R57" s="88"/>
    </row>
    <row r="58" spans="1:18" s="25" customFormat="1">
      <c r="A58" s="76" t="s">
        <v>34</v>
      </c>
      <c r="B58" s="74">
        <f t="shared" si="0"/>
        <v>11</v>
      </c>
      <c r="C58" s="74">
        <v>7</v>
      </c>
      <c r="D58" s="74">
        <v>3</v>
      </c>
      <c r="E58" s="90" t="s">
        <v>72</v>
      </c>
      <c r="F58" s="63">
        <v>244</v>
      </c>
      <c r="G58" s="191">
        <v>221</v>
      </c>
      <c r="H58" s="192"/>
      <c r="I58" s="193"/>
      <c r="J58" s="95">
        <f>'2020'!P31</f>
        <v>17095</v>
      </c>
      <c r="K58" s="95"/>
      <c r="L58" s="95"/>
      <c r="M58" s="95">
        <v>0</v>
      </c>
      <c r="N58" s="115"/>
      <c r="O58" s="115"/>
      <c r="P58" s="114">
        <v>0</v>
      </c>
      <c r="Q58" s="115"/>
      <c r="R58" s="76"/>
    </row>
    <row r="59" spans="1:18" s="89" customFormat="1">
      <c r="A59" s="88" t="s">
        <v>35</v>
      </c>
      <c r="B59" s="83">
        <f t="shared" si="0"/>
        <v>12</v>
      </c>
      <c r="C59" s="83">
        <v>7</v>
      </c>
      <c r="D59" s="83">
        <v>3</v>
      </c>
      <c r="E59" s="84" t="s">
        <v>72</v>
      </c>
      <c r="F59" s="85">
        <v>244</v>
      </c>
      <c r="G59" s="194">
        <v>223</v>
      </c>
      <c r="H59" s="195"/>
      <c r="I59" s="196"/>
      <c r="J59" s="96">
        <f>J60+J61</f>
        <v>304610</v>
      </c>
      <c r="K59" s="96"/>
      <c r="L59" s="96"/>
      <c r="M59" s="96">
        <f>M60+M61</f>
        <v>316800</v>
      </c>
      <c r="N59" s="117"/>
      <c r="O59" s="117"/>
      <c r="P59" s="116">
        <v>0</v>
      </c>
      <c r="Q59" s="117"/>
      <c r="R59" s="88"/>
    </row>
    <row r="60" spans="1:18" s="25" customFormat="1">
      <c r="A60" s="97" t="s">
        <v>36</v>
      </c>
      <c r="B60" s="74">
        <f t="shared" si="0"/>
        <v>13</v>
      </c>
      <c r="C60" s="74">
        <v>7</v>
      </c>
      <c r="D60" s="74">
        <v>3</v>
      </c>
      <c r="E60" s="90" t="s">
        <v>72</v>
      </c>
      <c r="F60" s="63">
        <v>244</v>
      </c>
      <c r="G60" s="191">
        <v>223</v>
      </c>
      <c r="H60" s="192"/>
      <c r="I60" s="193"/>
      <c r="J60" s="95">
        <f>'2020'!P38</f>
        <v>222440</v>
      </c>
      <c r="K60" s="95"/>
      <c r="L60" s="95"/>
      <c r="M60" s="95">
        <f>'2021'!P29</f>
        <v>231340</v>
      </c>
      <c r="N60" s="115"/>
      <c r="O60" s="115"/>
      <c r="P60" s="114">
        <v>0</v>
      </c>
      <c r="Q60" s="115"/>
      <c r="R60" s="76"/>
    </row>
    <row r="61" spans="1:18" s="25" customFormat="1">
      <c r="A61" s="97" t="s">
        <v>37</v>
      </c>
      <c r="B61" s="74">
        <f t="shared" si="0"/>
        <v>14</v>
      </c>
      <c r="C61" s="74">
        <v>7</v>
      </c>
      <c r="D61" s="74">
        <v>3</v>
      </c>
      <c r="E61" s="90" t="s">
        <v>72</v>
      </c>
      <c r="F61" s="63">
        <v>244</v>
      </c>
      <c r="G61" s="191">
        <v>223</v>
      </c>
      <c r="H61" s="192"/>
      <c r="I61" s="193"/>
      <c r="J61" s="95">
        <f>'2020'!P39</f>
        <v>82170</v>
      </c>
      <c r="K61" s="95"/>
      <c r="L61" s="95"/>
      <c r="M61" s="95">
        <f>'2021'!P30</f>
        <v>85460</v>
      </c>
      <c r="N61" s="115"/>
      <c r="O61" s="115"/>
      <c r="P61" s="114">
        <v>0</v>
      </c>
      <c r="Q61" s="115"/>
      <c r="R61" s="76"/>
    </row>
    <row r="62" spans="1:18" s="25" customFormat="1">
      <c r="A62" s="76" t="s">
        <v>38</v>
      </c>
      <c r="B62" s="74">
        <f t="shared" si="0"/>
        <v>15</v>
      </c>
      <c r="C62" s="74">
        <v>7</v>
      </c>
      <c r="D62" s="74">
        <v>3</v>
      </c>
      <c r="E62" s="90" t="s">
        <v>72</v>
      </c>
      <c r="F62" s="63">
        <v>244</v>
      </c>
      <c r="G62" s="191">
        <v>225</v>
      </c>
      <c r="H62" s="192"/>
      <c r="I62" s="193"/>
      <c r="J62" s="95">
        <f>'2020'!O46</f>
        <v>5000</v>
      </c>
      <c r="K62" s="95"/>
      <c r="L62" s="95"/>
      <c r="M62" s="95">
        <v>0</v>
      </c>
      <c r="N62" s="115"/>
      <c r="O62" s="115"/>
      <c r="P62" s="114">
        <v>0</v>
      </c>
      <c r="Q62" s="115"/>
      <c r="R62" s="76"/>
    </row>
    <row r="63" spans="1:18" s="25" customFormat="1">
      <c r="A63" s="98" t="s">
        <v>39</v>
      </c>
      <c r="B63" s="74">
        <f t="shared" si="0"/>
        <v>16</v>
      </c>
      <c r="C63" s="74">
        <v>7</v>
      </c>
      <c r="D63" s="74">
        <v>3</v>
      </c>
      <c r="E63" s="90" t="s">
        <v>72</v>
      </c>
      <c r="F63" s="63">
        <v>244</v>
      </c>
      <c r="G63" s="191">
        <v>226</v>
      </c>
      <c r="H63" s="192"/>
      <c r="I63" s="193"/>
      <c r="J63" s="95">
        <f>'2020'!O53+'2020'!O55</f>
        <v>12970</v>
      </c>
      <c r="K63" s="95"/>
      <c r="L63" s="95"/>
      <c r="M63" s="95">
        <v>0</v>
      </c>
      <c r="N63" s="115"/>
      <c r="O63" s="115"/>
      <c r="P63" s="115">
        <v>0</v>
      </c>
      <c r="Q63" s="115"/>
      <c r="R63" s="76"/>
    </row>
    <row r="64" spans="1:18" s="25" customFormat="1">
      <c r="A64" s="98" t="s">
        <v>74</v>
      </c>
      <c r="B64" s="74">
        <f t="shared" si="0"/>
        <v>17</v>
      </c>
      <c r="C64" s="74">
        <v>7</v>
      </c>
      <c r="D64" s="74">
        <v>3</v>
      </c>
      <c r="E64" s="90" t="s">
        <v>72</v>
      </c>
      <c r="F64" s="63">
        <v>113</v>
      </c>
      <c r="G64" s="191">
        <v>226</v>
      </c>
      <c r="H64" s="192"/>
      <c r="I64" s="193"/>
      <c r="J64" s="95">
        <f>'2020'!O54</f>
        <v>52820</v>
      </c>
      <c r="K64" s="95"/>
      <c r="L64" s="95"/>
      <c r="M64" s="95">
        <v>0</v>
      </c>
      <c r="N64" s="115"/>
      <c r="O64" s="115"/>
      <c r="P64" s="115">
        <v>0</v>
      </c>
      <c r="Q64" s="115"/>
      <c r="R64" s="76"/>
    </row>
    <row r="65" spans="1:18" s="89" customFormat="1">
      <c r="A65" s="99" t="s">
        <v>40</v>
      </c>
      <c r="B65" s="83">
        <f t="shared" si="0"/>
        <v>18</v>
      </c>
      <c r="C65" s="83">
        <v>7</v>
      </c>
      <c r="D65" s="83">
        <v>3</v>
      </c>
      <c r="E65" s="84" t="s">
        <v>72</v>
      </c>
      <c r="F65" s="85">
        <v>240</v>
      </c>
      <c r="G65" s="194">
        <v>300</v>
      </c>
      <c r="H65" s="195"/>
      <c r="I65" s="196"/>
      <c r="J65" s="96">
        <f>J67</f>
        <v>6280</v>
      </c>
      <c r="K65" s="96"/>
      <c r="L65" s="96"/>
      <c r="M65" s="96">
        <f>M66</f>
        <v>3444700</v>
      </c>
      <c r="N65" s="117"/>
      <c r="O65" s="117"/>
      <c r="P65" s="117">
        <v>0</v>
      </c>
      <c r="Q65" s="117"/>
      <c r="R65" s="88"/>
    </row>
    <row r="66" spans="1:18" s="89" customFormat="1" ht="25.5">
      <c r="A66" s="99" t="s">
        <v>163</v>
      </c>
      <c r="B66" s="83">
        <f t="shared" si="0"/>
        <v>19</v>
      </c>
      <c r="C66" s="83">
        <v>7</v>
      </c>
      <c r="D66" s="83">
        <v>3</v>
      </c>
      <c r="E66" s="84" t="s">
        <v>72</v>
      </c>
      <c r="F66" s="85">
        <v>244</v>
      </c>
      <c r="G66" s="194">
        <v>310</v>
      </c>
      <c r="H66" s="195"/>
      <c r="I66" s="196"/>
      <c r="J66" s="96">
        <v>0</v>
      </c>
      <c r="K66" s="96"/>
      <c r="L66" s="96"/>
      <c r="M66" s="96">
        <f>'2021 спорт оборудование'!O14</f>
        <v>3444700</v>
      </c>
      <c r="N66" s="117"/>
      <c r="O66" s="117"/>
      <c r="P66" s="117">
        <v>0</v>
      </c>
      <c r="Q66" s="117"/>
      <c r="R66" s="88"/>
    </row>
    <row r="67" spans="1:18" s="25" customFormat="1" ht="25.5">
      <c r="A67" s="100" t="s">
        <v>141</v>
      </c>
      <c r="B67" s="83">
        <f t="shared" si="0"/>
        <v>20</v>
      </c>
      <c r="C67" s="74">
        <v>7</v>
      </c>
      <c r="D67" s="74">
        <v>3</v>
      </c>
      <c r="E67" s="90" t="s">
        <v>72</v>
      </c>
      <c r="F67" s="63">
        <v>244</v>
      </c>
      <c r="G67" s="191">
        <v>346</v>
      </c>
      <c r="H67" s="192"/>
      <c r="I67" s="193"/>
      <c r="J67" s="95">
        <f>'2020'!Q69</f>
        <v>6280</v>
      </c>
      <c r="K67" s="95"/>
      <c r="L67" s="95"/>
      <c r="M67" s="95">
        <v>0</v>
      </c>
      <c r="N67" s="115"/>
      <c r="O67" s="115"/>
      <c r="P67" s="115">
        <v>0</v>
      </c>
      <c r="Q67" s="115"/>
      <c r="R67" s="76"/>
    </row>
    <row r="68" spans="1:18" s="106" customFormat="1" ht="25.5">
      <c r="A68" s="77" t="s">
        <v>137</v>
      </c>
      <c r="B68" s="78">
        <f t="shared" si="0"/>
        <v>21</v>
      </c>
      <c r="C68" s="78">
        <v>7</v>
      </c>
      <c r="D68" s="78">
        <v>3</v>
      </c>
      <c r="E68" s="79" t="s">
        <v>139</v>
      </c>
      <c r="F68" s="80"/>
      <c r="G68" s="101"/>
      <c r="H68" s="102"/>
      <c r="I68" s="103"/>
      <c r="J68" s="104">
        <v>0</v>
      </c>
      <c r="K68" s="104"/>
      <c r="L68" s="104"/>
      <c r="M68" s="104">
        <v>0</v>
      </c>
      <c r="N68" s="108"/>
      <c r="O68" s="108"/>
      <c r="P68" s="118">
        <f>P69</f>
        <v>6413300</v>
      </c>
      <c r="Q68" s="108"/>
      <c r="R68" s="105"/>
    </row>
    <row r="69" spans="1:18" s="25" customFormat="1" ht="25.5">
      <c r="A69" s="73" t="s">
        <v>138</v>
      </c>
      <c r="B69" s="74">
        <f t="shared" si="0"/>
        <v>22</v>
      </c>
      <c r="C69" s="74">
        <v>7</v>
      </c>
      <c r="D69" s="74">
        <v>3</v>
      </c>
      <c r="E69" s="90" t="s">
        <v>140</v>
      </c>
      <c r="F69" s="63"/>
      <c r="G69" s="92"/>
      <c r="H69" s="93"/>
      <c r="I69" s="94"/>
      <c r="J69" s="95">
        <v>0</v>
      </c>
      <c r="K69" s="95"/>
      <c r="L69" s="95"/>
      <c r="M69" s="95">
        <v>0</v>
      </c>
      <c r="N69" s="115"/>
      <c r="O69" s="115"/>
      <c r="P69" s="114">
        <f>P70+P73</f>
        <v>6413300</v>
      </c>
      <c r="Q69" s="115"/>
      <c r="R69" s="76"/>
    </row>
    <row r="70" spans="1:18" s="89" customFormat="1" ht="25.5">
      <c r="A70" s="87" t="s">
        <v>32</v>
      </c>
      <c r="B70" s="83">
        <f t="shared" si="0"/>
        <v>23</v>
      </c>
      <c r="C70" s="83">
        <v>7</v>
      </c>
      <c r="D70" s="83">
        <v>3</v>
      </c>
      <c r="E70" s="84" t="s">
        <v>140</v>
      </c>
      <c r="F70" s="85">
        <v>120</v>
      </c>
      <c r="G70" s="204">
        <v>210</v>
      </c>
      <c r="H70" s="205"/>
      <c r="I70" s="206"/>
      <c r="J70" s="96">
        <v>0</v>
      </c>
      <c r="K70" s="96"/>
      <c r="L70" s="96"/>
      <c r="M70" s="96">
        <v>0</v>
      </c>
      <c r="N70" s="117"/>
      <c r="O70" s="117"/>
      <c r="P70" s="116">
        <f>P71+P72</f>
        <v>6096500</v>
      </c>
      <c r="Q70" s="117"/>
      <c r="R70" s="88"/>
    </row>
    <row r="71" spans="1:18" s="25" customFormat="1">
      <c r="A71" s="64" t="s">
        <v>29</v>
      </c>
      <c r="B71" s="74">
        <f t="shared" si="0"/>
        <v>24</v>
      </c>
      <c r="C71" s="83">
        <v>7</v>
      </c>
      <c r="D71" s="83">
        <v>3</v>
      </c>
      <c r="E71" s="90" t="s">
        <v>140</v>
      </c>
      <c r="F71" s="63">
        <v>111</v>
      </c>
      <c r="G71" s="164">
        <v>211</v>
      </c>
      <c r="H71" s="165"/>
      <c r="I71" s="166"/>
      <c r="J71" s="95">
        <v>0</v>
      </c>
      <c r="K71" s="95"/>
      <c r="L71" s="95"/>
      <c r="M71" s="95">
        <v>0</v>
      </c>
      <c r="N71" s="115"/>
      <c r="O71" s="115"/>
      <c r="P71" s="114">
        <f>'2022'!O14</f>
        <v>4682400</v>
      </c>
      <c r="Q71" s="115"/>
      <c r="R71" s="76"/>
    </row>
    <row r="72" spans="1:18" s="25" customFormat="1">
      <c r="A72" s="76" t="s">
        <v>30</v>
      </c>
      <c r="B72" s="74">
        <f t="shared" si="0"/>
        <v>25</v>
      </c>
      <c r="C72" s="74">
        <v>7</v>
      </c>
      <c r="D72" s="74">
        <v>3</v>
      </c>
      <c r="E72" s="90" t="s">
        <v>140</v>
      </c>
      <c r="F72" s="63">
        <v>119</v>
      </c>
      <c r="G72" s="191">
        <v>213</v>
      </c>
      <c r="H72" s="192"/>
      <c r="I72" s="193"/>
      <c r="J72" s="95">
        <v>0</v>
      </c>
      <c r="K72" s="95"/>
      <c r="L72" s="95"/>
      <c r="M72" s="95">
        <v>0</v>
      </c>
      <c r="N72" s="115"/>
      <c r="O72" s="115"/>
      <c r="P72" s="114">
        <f>'2022'!O22</f>
        <v>1414100</v>
      </c>
      <c r="Q72" s="115"/>
      <c r="R72" s="76"/>
    </row>
    <row r="73" spans="1:18" s="89" customFormat="1">
      <c r="A73" s="88" t="s">
        <v>33</v>
      </c>
      <c r="B73" s="83">
        <f t="shared" si="0"/>
        <v>26</v>
      </c>
      <c r="C73" s="83">
        <v>7</v>
      </c>
      <c r="D73" s="83">
        <v>3</v>
      </c>
      <c r="E73" s="84" t="s">
        <v>140</v>
      </c>
      <c r="F73" s="85">
        <v>240</v>
      </c>
      <c r="G73" s="194">
        <v>220</v>
      </c>
      <c r="H73" s="195"/>
      <c r="I73" s="196"/>
      <c r="J73" s="96">
        <v>0</v>
      </c>
      <c r="K73" s="96"/>
      <c r="L73" s="96"/>
      <c r="M73" s="96">
        <v>0</v>
      </c>
      <c r="N73" s="117"/>
      <c r="O73" s="117"/>
      <c r="P73" s="116">
        <f>P74</f>
        <v>316800</v>
      </c>
      <c r="Q73" s="117"/>
      <c r="R73" s="88"/>
    </row>
    <row r="74" spans="1:18" s="25" customFormat="1">
      <c r="A74" s="88" t="s">
        <v>35</v>
      </c>
      <c r="B74" s="74">
        <f t="shared" si="0"/>
        <v>27</v>
      </c>
      <c r="C74" s="74">
        <v>7</v>
      </c>
      <c r="D74" s="74">
        <v>3</v>
      </c>
      <c r="E74" s="90" t="s">
        <v>140</v>
      </c>
      <c r="F74" s="63">
        <v>244</v>
      </c>
      <c r="G74" s="191">
        <v>223</v>
      </c>
      <c r="H74" s="192"/>
      <c r="I74" s="193"/>
      <c r="J74" s="95">
        <v>0</v>
      </c>
      <c r="K74" s="95"/>
      <c r="L74" s="95"/>
      <c r="M74" s="95">
        <v>0</v>
      </c>
      <c r="N74" s="115"/>
      <c r="O74" s="115"/>
      <c r="P74" s="114">
        <f>P75+P76</f>
        <v>316800</v>
      </c>
      <c r="Q74" s="115"/>
      <c r="R74" s="76"/>
    </row>
    <row r="75" spans="1:18" s="25" customFormat="1">
      <c r="A75" s="97" t="s">
        <v>36</v>
      </c>
      <c r="B75" s="74">
        <f t="shared" si="0"/>
        <v>28</v>
      </c>
      <c r="C75" s="83">
        <v>7</v>
      </c>
      <c r="D75" s="83">
        <v>3</v>
      </c>
      <c r="E75" s="90" t="s">
        <v>140</v>
      </c>
      <c r="F75" s="63">
        <v>244</v>
      </c>
      <c r="G75" s="191">
        <v>223</v>
      </c>
      <c r="H75" s="192"/>
      <c r="I75" s="193"/>
      <c r="J75" s="95">
        <v>0</v>
      </c>
      <c r="K75" s="95"/>
      <c r="L75" s="95"/>
      <c r="M75" s="95">
        <v>0</v>
      </c>
      <c r="N75" s="115"/>
      <c r="O75" s="115"/>
      <c r="P75" s="114">
        <f>'2022'!P29:S29</f>
        <v>231340</v>
      </c>
      <c r="Q75" s="115"/>
      <c r="R75" s="76"/>
    </row>
    <row r="76" spans="1:18" s="25" customFormat="1">
      <c r="A76" s="97" t="s">
        <v>37</v>
      </c>
      <c r="B76" s="74">
        <f t="shared" si="0"/>
        <v>29</v>
      </c>
      <c r="C76" s="74">
        <v>7</v>
      </c>
      <c r="D76" s="74">
        <v>3</v>
      </c>
      <c r="E76" s="90" t="s">
        <v>140</v>
      </c>
      <c r="F76" s="63">
        <v>244</v>
      </c>
      <c r="G76" s="191">
        <v>223</v>
      </c>
      <c r="H76" s="192"/>
      <c r="I76" s="193"/>
      <c r="J76" s="95">
        <v>0</v>
      </c>
      <c r="K76" s="95"/>
      <c r="L76" s="95"/>
      <c r="M76" s="95">
        <v>0</v>
      </c>
      <c r="N76" s="115"/>
      <c r="O76" s="115"/>
      <c r="P76" s="114">
        <f>'2022'!P30:S30</f>
        <v>85460</v>
      </c>
      <c r="Q76" s="115"/>
      <c r="R76" s="76"/>
    </row>
    <row r="77" spans="1:18" s="106" customFormat="1">
      <c r="A77" s="107" t="s">
        <v>42</v>
      </c>
      <c r="B77" s="108"/>
      <c r="C77" s="108"/>
      <c r="D77" s="108"/>
      <c r="E77" s="108"/>
      <c r="F77" s="108"/>
      <c r="G77" s="188"/>
      <c r="H77" s="189"/>
      <c r="I77" s="190"/>
      <c r="J77" s="104">
        <f>J48</f>
        <v>6054945</v>
      </c>
      <c r="K77" s="104"/>
      <c r="L77" s="104"/>
      <c r="M77" s="104">
        <f>M48</f>
        <v>9858000</v>
      </c>
      <c r="N77" s="108"/>
      <c r="O77" s="108"/>
      <c r="P77" s="118">
        <f>P48</f>
        <v>6413300</v>
      </c>
      <c r="Q77" s="108"/>
      <c r="R77" s="105"/>
    </row>
    <row r="78" spans="1:18" s="25" customFormat="1"/>
    <row r="79" spans="1:18" s="25" customFormat="1" ht="25.5">
      <c r="A79" s="109" t="s">
        <v>91</v>
      </c>
      <c r="C79" s="160" t="s">
        <v>57</v>
      </c>
      <c r="D79" s="160"/>
      <c r="E79" s="160"/>
      <c r="F79" s="160"/>
      <c r="G79" s="157"/>
      <c r="H79" s="157"/>
      <c r="I79" s="157"/>
      <c r="J79" s="110"/>
      <c r="K79" s="110" t="s">
        <v>101</v>
      </c>
    </row>
    <row r="80" spans="1:18" s="25" customFormat="1">
      <c r="G80" s="158" t="s">
        <v>92</v>
      </c>
      <c r="H80" s="158"/>
      <c r="I80" s="158"/>
      <c r="J80" s="111"/>
      <c r="K80" s="111"/>
    </row>
    <row r="81" spans="1:11" s="25" customFormat="1" ht="17.25" customHeight="1">
      <c r="A81" s="25" t="s">
        <v>93</v>
      </c>
      <c r="C81" s="25" t="s">
        <v>94</v>
      </c>
      <c r="G81" s="161"/>
      <c r="H81" s="161"/>
      <c r="I81" s="161"/>
      <c r="K81" s="25" t="s">
        <v>75</v>
      </c>
    </row>
    <row r="82" spans="1:11" s="21" customFormat="1" ht="12">
      <c r="G82" s="159" t="s">
        <v>92</v>
      </c>
      <c r="H82" s="159"/>
      <c r="I82" s="159"/>
    </row>
    <row r="83" spans="1:11">
      <c r="A83" s="39" t="s">
        <v>95</v>
      </c>
      <c r="B83" s="39"/>
      <c r="C83"/>
      <c r="D83"/>
      <c r="E83"/>
      <c r="F83"/>
      <c r="G83"/>
      <c r="H83"/>
      <c r="I83"/>
      <c r="J83"/>
      <c r="K83"/>
    </row>
    <row r="84" spans="1:11">
      <c r="A84" s="17" t="s">
        <v>96</v>
      </c>
      <c r="B84" s="17"/>
      <c r="C84"/>
      <c r="D84"/>
      <c r="E84"/>
      <c r="F84"/>
      <c r="G84"/>
      <c r="H84"/>
      <c r="I84"/>
      <c r="J84"/>
      <c r="K84"/>
    </row>
    <row r="85" spans="1:11">
      <c r="A85"/>
      <c r="B85"/>
      <c r="C85"/>
      <c r="D85"/>
      <c r="E85"/>
      <c r="F85"/>
      <c r="G85"/>
      <c r="H85"/>
      <c r="I85"/>
      <c r="J85"/>
      <c r="K85"/>
    </row>
    <row r="86" spans="1:11">
      <c r="A86" s="18" t="s">
        <v>80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>
      <c r="A87" s="19"/>
      <c r="B87" s="19"/>
      <c r="C87" s="19"/>
      <c r="D87" s="19"/>
      <c r="E87" s="19"/>
      <c r="F87"/>
      <c r="G87"/>
      <c r="H87"/>
      <c r="I87"/>
      <c r="J87"/>
      <c r="K87"/>
    </row>
    <row r="88" spans="1:11">
      <c r="A88" s="16" t="s">
        <v>98</v>
      </c>
      <c r="B88" s="16"/>
      <c r="C88" s="16"/>
      <c r="D88" s="16"/>
      <c r="E88" s="16"/>
      <c r="F88"/>
      <c r="G88"/>
      <c r="H88"/>
      <c r="I88"/>
      <c r="J88"/>
      <c r="K88"/>
    </row>
    <row r="89" spans="1:11">
      <c r="A89" s="19"/>
      <c r="B89" s="19"/>
      <c r="C89" s="19"/>
      <c r="D89" s="19"/>
      <c r="E89" s="19"/>
      <c r="F89"/>
      <c r="G89"/>
      <c r="H89"/>
      <c r="I89"/>
      <c r="J89"/>
      <c r="K89"/>
    </row>
    <row r="90" spans="1:11">
      <c r="A90" s="16" t="s">
        <v>99</v>
      </c>
      <c r="B90" s="16"/>
      <c r="C90" s="16"/>
      <c r="D90" s="16"/>
      <c r="E90" s="16"/>
      <c r="F90"/>
      <c r="G90"/>
      <c r="H90"/>
      <c r="I90"/>
      <c r="J90"/>
      <c r="K90"/>
    </row>
    <row r="91" spans="1:11">
      <c r="A91" s="15"/>
      <c r="B91" s="12"/>
      <c r="C91" s="20"/>
      <c r="D91" s="20"/>
      <c r="E91"/>
      <c r="F91"/>
      <c r="G91"/>
      <c r="H91"/>
      <c r="I91"/>
      <c r="J91"/>
      <c r="K91"/>
    </row>
    <row r="92" spans="1:11" s="2" customFormat="1" ht="9.75">
      <c r="A92" s="10" t="s">
        <v>81</v>
      </c>
      <c r="B92" s="14"/>
      <c r="C92" s="11" t="s">
        <v>82</v>
      </c>
      <c r="D92" s="11"/>
      <c r="E92" s="11"/>
    </row>
    <row r="93" spans="1:11">
      <c r="A93" s="21"/>
      <c r="B93"/>
      <c r="C93"/>
      <c r="D93"/>
      <c r="E93"/>
      <c r="F93"/>
      <c r="G93"/>
      <c r="H93"/>
      <c r="I93"/>
      <c r="J93"/>
      <c r="K93"/>
    </row>
    <row r="94" spans="1:11">
      <c r="A94" s="2" t="s">
        <v>97</v>
      </c>
      <c r="B94"/>
      <c r="C94"/>
      <c r="D94"/>
      <c r="E94"/>
      <c r="F94"/>
      <c r="G94"/>
      <c r="H94"/>
      <c r="I94"/>
      <c r="J94"/>
      <c r="K94"/>
    </row>
    <row r="95" spans="1:11">
      <c r="A95"/>
      <c r="B95"/>
      <c r="C95"/>
      <c r="D95"/>
      <c r="E95"/>
      <c r="F95"/>
      <c r="G95"/>
      <c r="H95"/>
      <c r="I95"/>
      <c r="J95"/>
      <c r="K95"/>
    </row>
  </sheetData>
  <mergeCells count="91">
    <mergeCell ref="G74:I74"/>
    <mergeCell ref="G75:I75"/>
    <mergeCell ref="G76:I76"/>
    <mergeCell ref="L9:N9"/>
    <mergeCell ref="G72:I72"/>
    <mergeCell ref="G73:I73"/>
    <mergeCell ref="G60:I60"/>
    <mergeCell ref="L32:N32"/>
    <mergeCell ref="M46:O46"/>
    <mergeCell ref="G54:I54"/>
    <mergeCell ref="G70:I70"/>
    <mergeCell ref="G71:I71"/>
    <mergeCell ref="G63:I63"/>
    <mergeCell ref="P46:R46"/>
    <mergeCell ref="G47:I47"/>
    <mergeCell ref="G51:I51"/>
    <mergeCell ref="G55:I55"/>
    <mergeCell ref="G56:I56"/>
    <mergeCell ref="O10:P10"/>
    <mergeCell ref="L4:P4"/>
    <mergeCell ref="L5:P5"/>
    <mergeCell ref="L2:P2"/>
    <mergeCell ref="L3:P3"/>
    <mergeCell ref="L6:P6"/>
    <mergeCell ref="O9:Q9"/>
    <mergeCell ref="L7:P7"/>
    <mergeCell ref="G77:I77"/>
    <mergeCell ref="G67:I67"/>
    <mergeCell ref="G57:I57"/>
    <mergeCell ref="G58:I58"/>
    <mergeCell ref="G65:I65"/>
    <mergeCell ref="G59:I59"/>
    <mergeCell ref="G64:I64"/>
    <mergeCell ref="G61:I61"/>
    <mergeCell ref="G62:I62"/>
    <mergeCell ref="G66:I66"/>
    <mergeCell ref="G53:I53"/>
    <mergeCell ref="G46:I46"/>
    <mergeCell ref="J46:L46"/>
    <mergeCell ref="G48:I48"/>
    <mergeCell ref="G49:I49"/>
    <mergeCell ref="G52:I52"/>
    <mergeCell ref="G50:I50"/>
    <mergeCell ref="A45:A46"/>
    <mergeCell ref="B45:B46"/>
    <mergeCell ref="B32:B33"/>
    <mergeCell ref="C32:C33"/>
    <mergeCell ref="B18:G18"/>
    <mergeCell ref="B20:G20"/>
    <mergeCell ref="A44:N44"/>
    <mergeCell ref="C45:I45"/>
    <mergeCell ref="J45:R45"/>
    <mergeCell ref="J28:J29"/>
    <mergeCell ref="H28:I29"/>
    <mergeCell ref="F32:H32"/>
    <mergeCell ref="I32:K32"/>
    <mergeCell ref="J12:J13"/>
    <mergeCell ref="H12:I13"/>
    <mergeCell ref="A16:G16"/>
    <mergeCell ref="H14:I15"/>
    <mergeCell ref="H16:I17"/>
    <mergeCell ref="A17:G17"/>
    <mergeCell ref="F3:K3"/>
    <mergeCell ref="H22:I23"/>
    <mergeCell ref="B22:G22"/>
    <mergeCell ref="J14:J15"/>
    <mergeCell ref="J18:J19"/>
    <mergeCell ref="J16:J17"/>
    <mergeCell ref="A13:G13"/>
    <mergeCell ref="A15:G15"/>
    <mergeCell ref="H18:I19"/>
    <mergeCell ref="A32:A33"/>
    <mergeCell ref="J24:J25"/>
    <mergeCell ref="J26:J27"/>
    <mergeCell ref="H24:I25"/>
    <mergeCell ref="H26:I27"/>
    <mergeCell ref="J20:J21"/>
    <mergeCell ref="J22:J23"/>
    <mergeCell ref="H20:I21"/>
    <mergeCell ref="B26:G26"/>
    <mergeCell ref="D32:D33"/>
    <mergeCell ref="G79:I79"/>
    <mergeCell ref="G80:I80"/>
    <mergeCell ref="G82:I82"/>
    <mergeCell ref="C79:F79"/>
    <mergeCell ref="G81:I81"/>
    <mergeCell ref="A5:C5"/>
    <mergeCell ref="A30:J30"/>
    <mergeCell ref="A31:D31"/>
    <mergeCell ref="E31:E33"/>
    <mergeCell ref="F31:N31"/>
  </mergeCells>
  <phoneticPr fontId="2" type="noConversion"/>
  <pageMargins left="0.39370078740157483" right="0" top="0" bottom="0" header="0" footer="0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V98"/>
  <sheetViews>
    <sheetView showGridLines="0" view="pageBreakPreview" topLeftCell="A16" zoomScale="60" workbookViewId="0">
      <selection activeCell="B71" sqref="B71:H71"/>
    </sheetView>
  </sheetViews>
  <sheetFormatPr defaultRowHeight="12.75"/>
  <cols>
    <col min="1" max="1" width="1.28515625" style="5" customWidth="1"/>
    <col min="2" max="6" width="4.7109375" style="5" customWidth="1"/>
    <col min="7" max="7" width="27.140625" style="5" customWidth="1"/>
    <col min="8" max="8" width="4.7109375" style="5" customWidth="1"/>
    <col min="9" max="9" width="3.7109375" style="5" customWidth="1"/>
    <col min="10" max="12" width="4.7109375" style="5" customWidth="1"/>
    <col min="13" max="13" width="6.140625" style="5" customWidth="1"/>
    <col min="14" max="19" width="4.7109375" style="5" customWidth="1"/>
    <col min="20" max="20" width="10.140625" style="5" customWidth="1"/>
    <col min="21" max="21" width="4.7109375" style="5" customWidth="1"/>
    <col min="22" max="22" width="9.7109375" style="5" customWidth="1"/>
    <col min="23" max="16384" width="9.140625" style="5"/>
  </cols>
  <sheetData>
    <row r="1" spans="2:19" s="25" customFormat="1">
      <c r="M1" s="183" t="s">
        <v>12</v>
      </c>
      <c r="N1" s="183"/>
      <c r="O1" s="183"/>
      <c r="P1" s="183"/>
      <c r="Q1" s="183"/>
      <c r="R1" s="183"/>
      <c r="S1" s="183"/>
    </row>
    <row r="2" spans="2:19" s="25" customFormat="1" ht="25.5" customHeight="1">
      <c r="M2" s="179" t="s">
        <v>57</v>
      </c>
      <c r="N2" s="179"/>
      <c r="O2" s="179"/>
      <c r="P2" s="179"/>
      <c r="Q2" s="179"/>
      <c r="R2" s="179"/>
      <c r="S2" s="179"/>
    </row>
    <row r="3" spans="2:19" s="25" customFormat="1"/>
    <row r="4" spans="2:19" s="25" customFormat="1">
      <c r="M4" s="25" t="s">
        <v>54</v>
      </c>
    </row>
    <row r="5" spans="2:19" s="25" customFormat="1">
      <c r="M5" s="25" t="s">
        <v>53</v>
      </c>
    </row>
    <row r="6" spans="2:19" s="25" customFormat="1" ht="15" customHeight="1"/>
    <row r="7" spans="2:19" s="25" customFormat="1">
      <c r="B7" s="183" t="s">
        <v>117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</row>
    <row r="8" spans="2:19" s="25" customFormat="1">
      <c r="B8" s="183" t="s">
        <v>73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2:19" s="25" customFormat="1" ht="6.75" customHeight="1"/>
    <row r="10" spans="2:19" s="133" customFormat="1">
      <c r="B10" s="241" t="s">
        <v>24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</row>
    <row r="11" spans="2:19" s="133" customFormat="1" ht="6" customHeight="1"/>
    <row r="12" spans="2:19" s="133" customFormat="1" ht="21" customHeight="1">
      <c r="B12" s="100" t="s">
        <v>25</v>
      </c>
      <c r="C12" s="222" t="s">
        <v>26</v>
      </c>
      <c r="D12" s="222"/>
      <c r="E12" s="222"/>
      <c r="F12" s="222"/>
      <c r="G12" s="222"/>
      <c r="H12" s="222"/>
      <c r="I12" s="222"/>
      <c r="J12" s="222"/>
      <c r="K12" s="222"/>
      <c r="L12" s="222" t="s">
        <v>14</v>
      </c>
      <c r="M12" s="222"/>
      <c r="N12" s="222"/>
      <c r="O12" s="222" t="s">
        <v>27</v>
      </c>
      <c r="P12" s="222"/>
      <c r="Q12" s="222"/>
      <c r="R12" s="222"/>
      <c r="S12" s="222"/>
    </row>
    <row r="13" spans="2:19" s="133" customFormat="1">
      <c r="B13" s="100">
        <v>1</v>
      </c>
      <c r="C13" s="222">
        <v>2</v>
      </c>
      <c r="D13" s="222"/>
      <c r="E13" s="222"/>
      <c r="F13" s="222"/>
      <c r="G13" s="222"/>
      <c r="H13" s="222"/>
      <c r="I13" s="222"/>
      <c r="J13" s="222"/>
      <c r="K13" s="222"/>
      <c r="L13" s="222">
        <v>3</v>
      </c>
      <c r="M13" s="222"/>
      <c r="N13" s="222"/>
      <c r="O13" s="222">
        <v>4</v>
      </c>
      <c r="P13" s="222"/>
      <c r="Q13" s="222"/>
      <c r="R13" s="222"/>
      <c r="S13" s="222"/>
    </row>
    <row r="14" spans="2:19" s="133" customFormat="1">
      <c r="B14" s="100">
        <v>1</v>
      </c>
      <c r="C14" s="222" t="s">
        <v>29</v>
      </c>
      <c r="D14" s="222"/>
      <c r="E14" s="222"/>
      <c r="F14" s="222"/>
      <c r="G14" s="222"/>
      <c r="H14" s="222"/>
      <c r="I14" s="222"/>
      <c r="J14" s="222"/>
      <c r="K14" s="222"/>
      <c r="L14" s="243" t="s">
        <v>147</v>
      </c>
      <c r="M14" s="243"/>
      <c r="N14" s="243"/>
      <c r="O14" s="242">
        <v>4344220</v>
      </c>
      <c r="P14" s="242"/>
      <c r="Q14" s="242"/>
      <c r="R14" s="242"/>
      <c r="S14" s="242"/>
    </row>
    <row r="15" spans="2:19" s="133" customFormat="1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</row>
    <row r="16" spans="2:19" s="133" customFormat="1" ht="11.25" customHeight="1"/>
    <row r="17" spans="2:21" s="133" customFormat="1">
      <c r="B17" s="211" t="s">
        <v>146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2:21" s="133" customFormat="1" ht="9" customHeight="1"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</row>
    <row r="19" spans="2:21" s="133" customFormat="1" ht="21.75" customHeight="1">
      <c r="B19" s="100" t="s">
        <v>25</v>
      </c>
      <c r="C19" s="222" t="s">
        <v>26</v>
      </c>
      <c r="D19" s="222"/>
      <c r="E19" s="222"/>
      <c r="F19" s="222"/>
      <c r="G19" s="222"/>
      <c r="H19" s="222"/>
      <c r="I19" s="222"/>
      <c r="J19" s="222"/>
      <c r="K19" s="222"/>
      <c r="L19" s="222" t="s">
        <v>14</v>
      </c>
      <c r="M19" s="222"/>
      <c r="N19" s="222"/>
      <c r="O19" s="222" t="s">
        <v>27</v>
      </c>
      <c r="P19" s="222"/>
      <c r="Q19" s="222"/>
      <c r="R19" s="222"/>
      <c r="S19" s="222"/>
    </row>
    <row r="20" spans="2:21" s="133" customFormat="1">
      <c r="B20" s="134">
        <v>1</v>
      </c>
      <c r="C20" s="222">
        <v>2</v>
      </c>
      <c r="D20" s="222"/>
      <c r="E20" s="222"/>
      <c r="F20" s="222"/>
      <c r="G20" s="222"/>
      <c r="H20" s="222"/>
      <c r="I20" s="222"/>
      <c r="J20" s="222"/>
      <c r="K20" s="222"/>
      <c r="L20" s="222">
        <v>3</v>
      </c>
      <c r="M20" s="222"/>
      <c r="N20" s="222"/>
      <c r="O20" s="222">
        <v>4</v>
      </c>
      <c r="P20" s="222"/>
      <c r="Q20" s="222"/>
      <c r="R20" s="222"/>
      <c r="S20" s="222"/>
    </row>
    <row r="21" spans="2:21" s="133" customFormat="1">
      <c r="B21" s="100">
        <v>1</v>
      </c>
      <c r="C21" s="216" t="s">
        <v>59</v>
      </c>
      <c r="D21" s="217"/>
      <c r="E21" s="217"/>
      <c r="F21" s="217"/>
      <c r="G21" s="217"/>
      <c r="H21" s="217"/>
      <c r="I21" s="217"/>
      <c r="J21" s="217"/>
      <c r="K21" s="218"/>
      <c r="L21" s="243" t="s">
        <v>148</v>
      </c>
      <c r="M21" s="243"/>
      <c r="N21" s="243"/>
      <c r="O21" s="242">
        <v>1311950</v>
      </c>
      <c r="P21" s="242"/>
      <c r="Q21" s="242"/>
      <c r="R21" s="242"/>
      <c r="S21" s="242"/>
      <c r="T21" s="138"/>
      <c r="U21" s="139"/>
    </row>
    <row r="22" spans="2:21" s="133" customFormat="1">
      <c r="B22" s="135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141"/>
      <c r="N22" s="141"/>
      <c r="O22" s="142"/>
      <c r="P22" s="142"/>
      <c r="Q22" s="142"/>
      <c r="R22" s="142"/>
      <c r="S22" s="142"/>
    </row>
    <row r="23" spans="2:21" s="133" customFormat="1">
      <c r="B23" s="241" t="s">
        <v>111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</row>
    <row r="24" spans="2:21" s="133" customFormat="1"/>
    <row r="25" spans="2:21" s="133" customFormat="1" ht="25.5">
      <c r="B25" s="100" t="s">
        <v>25</v>
      </c>
      <c r="C25" s="222" t="s">
        <v>26</v>
      </c>
      <c r="D25" s="222"/>
      <c r="E25" s="222"/>
      <c r="F25" s="222"/>
      <c r="G25" s="222"/>
      <c r="H25" s="222" t="s">
        <v>28</v>
      </c>
      <c r="I25" s="222"/>
      <c r="J25" s="222" t="s">
        <v>46</v>
      </c>
      <c r="K25" s="222"/>
      <c r="L25" s="222"/>
      <c r="M25" s="222" t="s">
        <v>47</v>
      </c>
      <c r="N25" s="222"/>
      <c r="O25" s="222"/>
      <c r="P25" s="222" t="s">
        <v>48</v>
      </c>
      <c r="Q25" s="222"/>
      <c r="R25" s="222"/>
      <c r="S25" s="222"/>
    </row>
    <row r="26" spans="2:21" s="133" customFormat="1">
      <c r="B26" s="134">
        <v>1</v>
      </c>
      <c r="C26" s="222">
        <v>2</v>
      </c>
      <c r="D26" s="222"/>
      <c r="E26" s="222"/>
      <c r="F26" s="222"/>
      <c r="G26" s="222"/>
      <c r="H26" s="222">
        <v>3</v>
      </c>
      <c r="I26" s="222"/>
      <c r="J26" s="222">
        <v>4</v>
      </c>
      <c r="K26" s="222"/>
      <c r="L26" s="222"/>
      <c r="M26" s="222">
        <v>5</v>
      </c>
      <c r="N26" s="222"/>
      <c r="O26" s="222"/>
      <c r="P26" s="222">
        <v>6</v>
      </c>
      <c r="Q26" s="222"/>
      <c r="R26" s="222"/>
      <c r="S26" s="222"/>
    </row>
    <row r="27" spans="2:21" s="133" customFormat="1">
      <c r="B27" s="98">
        <v>1</v>
      </c>
      <c r="C27" s="216" t="s">
        <v>49</v>
      </c>
      <c r="D27" s="217"/>
      <c r="E27" s="217"/>
      <c r="F27" s="217"/>
      <c r="G27" s="218"/>
      <c r="H27" s="243" t="s">
        <v>149</v>
      </c>
      <c r="I27" s="243"/>
      <c r="J27" s="251"/>
      <c r="K27" s="251"/>
      <c r="L27" s="251"/>
      <c r="M27" s="227"/>
      <c r="N27" s="227"/>
      <c r="O27" s="227"/>
      <c r="P27" s="226">
        <v>4430</v>
      </c>
      <c r="Q27" s="226"/>
      <c r="R27" s="226"/>
      <c r="S27" s="226"/>
      <c r="T27" s="133">
        <v>10100</v>
      </c>
    </row>
    <row r="28" spans="2:21" s="133" customFormat="1">
      <c r="B28" s="98"/>
      <c r="C28" s="143" t="s">
        <v>60</v>
      </c>
      <c r="D28" s="136"/>
      <c r="E28" s="136"/>
      <c r="F28" s="136"/>
      <c r="G28" s="137"/>
      <c r="H28" s="243"/>
      <c r="I28" s="243"/>
      <c r="J28" s="212">
        <f>P28/M28</f>
        <v>333.33333333333331</v>
      </c>
      <c r="K28" s="213"/>
      <c r="L28" s="214"/>
      <c r="M28" s="244">
        <v>12</v>
      </c>
      <c r="N28" s="245"/>
      <c r="O28" s="246"/>
      <c r="P28" s="219">
        <v>4000</v>
      </c>
      <c r="Q28" s="220"/>
      <c r="R28" s="220"/>
      <c r="S28" s="221"/>
      <c r="T28" s="133">
        <v>9920</v>
      </c>
    </row>
    <row r="29" spans="2:21" s="133" customFormat="1" ht="13.5" customHeight="1">
      <c r="B29" s="98"/>
      <c r="C29" s="216" t="s">
        <v>61</v>
      </c>
      <c r="D29" s="217"/>
      <c r="E29" s="217"/>
      <c r="F29" s="217"/>
      <c r="G29" s="218"/>
      <c r="H29" s="248"/>
      <c r="I29" s="249"/>
      <c r="J29" s="212">
        <v>0.56000000000000005</v>
      </c>
      <c r="K29" s="213"/>
      <c r="L29" s="214"/>
      <c r="M29" s="212">
        <f>P29/J29</f>
        <v>767.85714285714278</v>
      </c>
      <c r="N29" s="213"/>
      <c r="O29" s="214"/>
      <c r="P29" s="219">
        <v>430</v>
      </c>
      <c r="Q29" s="220"/>
      <c r="R29" s="220"/>
      <c r="S29" s="221"/>
      <c r="T29" s="133">
        <f>130</f>
        <v>130</v>
      </c>
    </row>
    <row r="30" spans="2:21" s="133" customFormat="1" ht="14.25" customHeight="1">
      <c r="B30" s="98">
        <v>2</v>
      </c>
      <c r="C30" s="143" t="s">
        <v>52</v>
      </c>
      <c r="D30" s="136"/>
      <c r="E30" s="136"/>
      <c r="F30" s="136"/>
      <c r="G30" s="137"/>
      <c r="H30" s="243" t="s">
        <v>149</v>
      </c>
      <c r="I30" s="243"/>
      <c r="J30" s="212">
        <v>875.58</v>
      </c>
      <c r="K30" s="213"/>
      <c r="L30" s="214"/>
      <c r="M30" s="244">
        <v>12</v>
      </c>
      <c r="N30" s="245"/>
      <c r="O30" s="246"/>
      <c r="P30" s="219">
        <v>12665</v>
      </c>
      <c r="Q30" s="220"/>
      <c r="R30" s="220"/>
      <c r="S30" s="221"/>
    </row>
    <row r="31" spans="2:21" s="133" customFormat="1">
      <c r="B31" s="98"/>
      <c r="C31" s="256" t="s">
        <v>41</v>
      </c>
      <c r="D31" s="256"/>
      <c r="E31" s="256"/>
      <c r="F31" s="256"/>
      <c r="G31" s="256"/>
      <c r="H31" s="252"/>
      <c r="I31" s="252"/>
      <c r="J31" s="250"/>
      <c r="K31" s="250"/>
      <c r="L31" s="250"/>
      <c r="M31" s="250"/>
      <c r="N31" s="250"/>
      <c r="O31" s="250"/>
      <c r="P31" s="215">
        <f>P27+P30</f>
        <v>17095</v>
      </c>
      <c r="Q31" s="215"/>
      <c r="R31" s="215"/>
      <c r="S31" s="215"/>
    </row>
    <row r="32" spans="2:21" s="133" customFormat="1">
      <c r="C32" s="146"/>
      <c r="D32" s="146"/>
      <c r="E32" s="146"/>
      <c r="F32" s="146"/>
      <c r="G32" s="146"/>
      <c r="H32" s="147"/>
      <c r="I32" s="147"/>
      <c r="J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2:20" s="133" customFormat="1"/>
    <row r="34" spans="2:20" s="133" customFormat="1">
      <c r="B34" s="241" t="s">
        <v>112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</row>
    <row r="35" spans="2:20" s="133" customFormat="1" ht="15" customHeight="1">
      <c r="Q35" s="133" t="s">
        <v>31</v>
      </c>
    </row>
    <row r="36" spans="2:20" s="133" customFormat="1" ht="25.5">
      <c r="B36" s="100" t="s">
        <v>25</v>
      </c>
      <c r="C36" s="222" t="s">
        <v>26</v>
      </c>
      <c r="D36" s="222"/>
      <c r="E36" s="222"/>
      <c r="F36" s="222"/>
      <c r="G36" s="222"/>
      <c r="H36" s="222" t="s">
        <v>28</v>
      </c>
      <c r="I36" s="222"/>
      <c r="J36" s="222" t="s">
        <v>51</v>
      </c>
      <c r="K36" s="222"/>
      <c r="L36" s="222"/>
      <c r="M36" s="222" t="s">
        <v>50</v>
      </c>
      <c r="N36" s="222"/>
      <c r="O36" s="222"/>
      <c r="P36" s="222" t="s">
        <v>48</v>
      </c>
      <c r="Q36" s="222"/>
      <c r="R36" s="222"/>
      <c r="S36" s="222"/>
    </row>
    <row r="37" spans="2:20" s="133" customFormat="1">
      <c r="B37" s="134">
        <v>1</v>
      </c>
      <c r="C37" s="222">
        <v>2</v>
      </c>
      <c r="D37" s="222"/>
      <c r="E37" s="222"/>
      <c r="F37" s="222"/>
      <c r="G37" s="222"/>
      <c r="H37" s="222">
        <v>3</v>
      </c>
      <c r="I37" s="222"/>
      <c r="J37" s="222">
        <v>4</v>
      </c>
      <c r="K37" s="222"/>
      <c r="L37" s="222"/>
      <c r="M37" s="222">
        <v>5</v>
      </c>
      <c r="N37" s="222"/>
      <c r="O37" s="222"/>
      <c r="P37" s="222">
        <v>6</v>
      </c>
      <c r="Q37" s="222"/>
      <c r="R37" s="222"/>
      <c r="S37" s="222"/>
    </row>
    <row r="38" spans="2:20" s="133" customFormat="1" ht="24.75" customHeight="1">
      <c r="B38" s="100">
        <v>1</v>
      </c>
      <c r="C38" s="216" t="s">
        <v>55</v>
      </c>
      <c r="D38" s="217"/>
      <c r="E38" s="217"/>
      <c r="F38" s="217"/>
      <c r="G38" s="218"/>
      <c r="H38" s="243" t="s">
        <v>150</v>
      </c>
      <c r="I38" s="243"/>
      <c r="J38" s="228">
        <f>P38/M38</f>
        <v>2031.4155251141553</v>
      </c>
      <c r="K38" s="229"/>
      <c r="L38" s="230"/>
      <c r="M38" s="228">
        <v>109.5</v>
      </c>
      <c r="N38" s="229"/>
      <c r="O38" s="230"/>
      <c r="P38" s="231">
        <v>222440</v>
      </c>
      <c r="Q38" s="231"/>
      <c r="R38" s="231"/>
      <c r="S38" s="231"/>
      <c r="T38" s="133" t="s">
        <v>78</v>
      </c>
    </row>
    <row r="39" spans="2:20" s="133" customFormat="1" ht="77.25" customHeight="1">
      <c r="B39" s="100">
        <v>2</v>
      </c>
      <c r="C39" s="216" t="s">
        <v>62</v>
      </c>
      <c r="D39" s="217"/>
      <c r="E39" s="217"/>
      <c r="F39" s="217"/>
      <c r="G39" s="218"/>
      <c r="H39" s="248" t="s">
        <v>150</v>
      </c>
      <c r="I39" s="249"/>
      <c r="J39" s="228">
        <f>P39/M39</f>
        <v>9876.201923076922</v>
      </c>
      <c r="K39" s="229"/>
      <c r="L39" s="230"/>
      <c r="M39" s="228">
        <v>8.32</v>
      </c>
      <c r="N39" s="229"/>
      <c r="O39" s="230"/>
      <c r="P39" s="219">
        <v>82170</v>
      </c>
      <c r="Q39" s="220"/>
      <c r="R39" s="220"/>
      <c r="S39" s="221"/>
      <c r="T39" s="133">
        <f>37980</f>
        <v>37980</v>
      </c>
    </row>
    <row r="40" spans="2:20" s="133" customFormat="1">
      <c r="B40" s="100"/>
      <c r="C40" s="256" t="s">
        <v>41</v>
      </c>
      <c r="D40" s="256"/>
      <c r="E40" s="256"/>
      <c r="F40" s="256"/>
      <c r="G40" s="256"/>
      <c r="H40" s="252"/>
      <c r="I40" s="252"/>
      <c r="J40" s="253"/>
      <c r="K40" s="254"/>
      <c r="L40" s="255"/>
      <c r="M40" s="253"/>
      <c r="N40" s="254"/>
      <c r="O40" s="255"/>
      <c r="P40" s="223">
        <f>SUM(P38:S39)</f>
        <v>304610</v>
      </c>
      <c r="Q40" s="224"/>
      <c r="R40" s="224"/>
      <c r="S40" s="225"/>
    </row>
    <row r="41" spans="2:20" s="133" customFormat="1"/>
    <row r="42" spans="2:20" s="133" customFormat="1">
      <c r="B42" s="211" t="s">
        <v>113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</row>
    <row r="43" spans="2:20" s="133" customFormat="1" ht="6.75" customHeight="1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2:20" s="133" customFormat="1" ht="25.5">
      <c r="B44" s="100" t="s">
        <v>25</v>
      </c>
      <c r="C44" s="222" t="s">
        <v>26</v>
      </c>
      <c r="D44" s="222"/>
      <c r="E44" s="222"/>
      <c r="F44" s="222"/>
      <c r="G44" s="222"/>
      <c r="H44" s="222"/>
      <c r="I44" s="222"/>
      <c r="J44" s="222"/>
      <c r="K44" s="222"/>
      <c r="L44" s="222" t="s">
        <v>14</v>
      </c>
      <c r="M44" s="222"/>
      <c r="N44" s="222"/>
      <c r="O44" s="222" t="s">
        <v>27</v>
      </c>
      <c r="P44" s="222"/>
      <c r="Q44" s="222"/>
      <c r="R44" s="222"/>
      <c r="S44" s="222"/>
    </row>
    <row r="45" spans="2:20" s="133" customFormat="1" ht="12.75" customHeight="1">
      <c r="B45" s="134">
        <v>1</v>
      </c>
      <c r="C45" s="222">
        <v>2</v>
      </c>
      <c r="D45" s="222"/>
      <c r="E45" s="222"/>
      <c r="F45" s="222"/>
      <c r="G45" s="222"/>
      <c r="H45" s="222"/>
      <c r="I45" s="222"/>
      <c r="J45" s="222"/>
      <c r="K45" s="222"/>
      <c r="L45" s="222">
        <v>3</v>
      </c>
      <c r="M45" s="222"/>
      <c r="N45" s="222"/>
      <c r="O45" s="222">
        <v>4</v>
      </c>
      <c r="P45" s="222"/>
      <c r="Q45" s="222"/>
      <c r="R45" s="222"/>
      <c r="S45" s="222"/>
    </row>
    <row r="46" spans="2:20" s="133" customFormat="1">
      <c r="B46" s="100">
        <v>1</v>
      </c>
      <c r="C46" s="216" t="s">
        <v>118</v>
      </c>
      <c r="D46" s="217"/>
      <c r="E46" s="217"/>
      <c r="F46" s="217"/>
      <c r="G46" s="217"/>
      <c r="H46" s="217"/>
      <c r="I46" s="217"/>
      <c r="J46" s="217"/>
      <c r="K46" s="218"/>
      <c r="L46" s="144"/>
      <c r="M46" s="148" t="s">
        <v>151</v>
      </c>
      <c r="N46" s="145"/>
      <c r="O46" s="219">
        <v>5000</v>
      </c>
      <c r="P46" s="220"/>
      <c r="Q46" s="220"/>
      <c r="R46" s="220"/>
      <c r="S46" s="221"/>
      <c r="T46" s="133" t="s">
        <v>77</v>
      </c>
    </row>
    <row r="47" spans="2:20" s="133" customFormat="1">
      <c r="B47" s="100"/>
      <c r="C47" s="257" t="s">
        <v>41</v>
      </c>
      <c r="D47" s="258"/>
      <c r="E47" s="258"/>
      <c r="F47" s="258"/>
      <c r="G47" s="258"/>
      <c r="H47" s="258"/>
      <c r="I47" s="258"/>
      <c r="J47" s="258"/>
      <c r="K47" s="259"/>
      <c r="L47" s="252"/>
      <c r="M47" s="252"/>
      <c r="N47" s="252"/>
      <c r="O47" s="242">
        <f>SUM(O46:O46)</f>
        <v>5000</v>
      </c>
      <c r="P47" s="242"/>
      <c r="Q47" s="242"/>
      <c r="R47" s="242"/>
      <c r="S47" s="242"/>
    </row>
    <row r="48" spans="2:20" s="133" customFormat="1" ht="12" customHeight="1"/>
    <row r="49" spans="2:22" s="133" customFormat="1">
      <c r="B49" s="211" t="s">
        <v>115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</row>
    <row r="50" spans="2:22" s="133" customFormat="1" ht="6.75" customHeight="1"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</row>
    <row r="51" spans="2:22" s="133" customFormat="1" ht="25.5">
      <c r="B51" s="100" t="s">
        <v>25</v>
      </c>
      <c r="C51" s="222" t="s">
        <v>26</v>
      </c>
      <c r="D51" s="222"/>
      <c r="E51" s="222"/>
      <c r="F51" s="222"/>
      <c r="G51" s="222"/>
      <c r="H51" s="222"/>
      <c r="I51" s="222"/>
      <c r="J51" s="222"/>
      <c r="K51" s="222"/>
      <c r="L51" s="222" t="s">
        <v>14</v>
      </c>
      <c r="M51" s="222"/>
      <c r="N51" s="222"/>
      <c r="O51" s="222" t="s">
        <v>27</v>
      </c>
      <c r="P51" s="222"/>
      <c r="Q51" s="222"/>
      <c r="R51" s="222"/>
      <c r="S51" s="222"/>
    </row>
    <row r="52" spans="2:22" s="133" customFormat="1">
      <c r="B52" s="134">
        <v>1</v>
      </c>
      <c r="C52" s="222">
        <v>2</v>
      </c>
      <c r="D52" s="222"/>
      <c r="E52" s="222"/>
      <c r="F52" s="222"/>
      <c r="G52" s="222"/>
      <c r="H52" s="222"/>
      <c r="I52" s="222"/>
      <c r="J52" s="222"/>
      <c r="K52" s="222"/>
      <c r="L52" s="222">
        <v>3</v>
      </c>
      <c r="M52" s="222"/>
      <c r="N52" s="222"/>
      <c r="O52" s="222">
        <v>4</v>
      </c>
      <c r="P52" s="222"/>
      <c r="Q52" s="222"/>
      <c r="R52" s="222"/>
      <c r="S52" s="222"/>
    </row>
    <row r="53" spans="2:22" s="133" customFormat="1" ht="21" customHeight="1">
      <c r="B53" s="100">
        <v>1</v>
      </c>
      <c r="C53" s="216" t="s">
        <v>119</v>
      </c>
      <c r="D53" s="217"/>
      <c r="E53" s="217"/>
      <c r="F53" s="217"/>
      <c r="G53" s="217"/>
      <c r="H53" s="217"/>
      <c r="I53" s="217"/>
      <c r="J53" s="217"/>
      <c r="K53" s="218"/>
      <c r="L53" s="248" t="s">
        <v>152</v>
      </c>
      <c r="M53" s="260"/>
      <c r="N53" s="249"/>
      <c r="O53" s="219">
        <v>10880</v>
      </c>
      <c r="P53" s="220"/>
      <c r="Q53" s="220"/>
      <c r="R53" s="220"/>
      <c r="S53" s="221"/>
    </row>
    <row r="54" spans="2:22" s="133" customFormat="1" ht="20.25" customHeight="1">
      <c r="B54" s="100">
        <v>2</v>
      </c>
      <c r="C54" s="216" t="s">
        <v>114</v>
      </c>
      <c r="D54" s="217"/>
      <c r="E54" s="217"/>
      <c r="F54" s="217"/>
      <c r="G54" s="217"/>
      <c r="H54" s="217"/>
      <c r="I54" s="217"/>
      <c r="J54" s="217"/>
      <c r="K54" s="218"/>
      <c r="L54" s="248" t="s">
        <v>152</v>
      </c>
      <c r="M54" s="260"/>
      <c r="N54" s="249"/>
      <c r="O54" s="219">
        <v>52820</v>
      </c>
      <c r="P54" s="220"/>
      <c r="Q54" s="220"/>
      <c r="R54" s="220"/>
      <c r="S54" s="221"/>
    </row>
    <row r="55" spans="2:22" s="133" customFormat="1" ht="21" customHeight="1">
      <c r="B55" s="100">
        <v>3</v>
      </c>
      <c r="C55" s="216" t="s">
        <v>120</v>
      </c>
      <c r="D55" s="217"/>
      <c r="E55" s="217"/>
      <c r="F55" s="217"/>
      <c r="G55" s="217"/>
      <c r="H55" s="217"/>
      <c r="I55" s="217"/>
      <c r="J55" s="217"/>
      <c r="K55" s="218"/>
      <c r="L55" s="248" t="s">
        <v>152</v>
      </c>
      <c r="M55" s="260"/>
      <c r="N55" s="249"/>
      <c r="O55" s="219">
        <v>2090</v>
      </c>
      <c r="P55" s="220"/>
      <c r="Q55" s="220"/>
      <c r="R55" s="220"/>
      <c r="S55" s="221"/>
    </row>
    <row r="56" spans="2:22" s="133" customFormat="1">
      <c r="B56" s="100"/>
      <c r="C56" s="257" t="s">
        <v>41</v>
      </c>
      <c r="D56" s="258"/>
      <c r="E56" s="258"/>
      <c r="F56" s="258"/>
      <c r="G56" s="258"/>
      <c r="H56" s="258"/>
      <c r="I56" s="258"/>
      <c r="J56" s="258"/>
      <c r="K56" s="259"/>
      <c r="L56" s="243"/>
      <c r="M56" s="243"/>
      <c r="N56" s="243"/>
      <c r="O56" s="242">
        <f>SUM(O53:S55)</f>
        <v>65790</v>
      </c>
      <c r="P56" s="242"/>
      <c r="Q56" s="242"/>
      <c r="R56" s="242"/>
      <c r="S56" s="242"/>
      <c r="V56" s="149"/>
    </row>
    <row r="57" spans="2:22" s="133" customFormat="1"/>
    <row r="58" spans="2:22" s="133" customFormat="1">
      <c r="B58" s="135"/>
      <c r="C58" s="140"/>
      <c r="D58" s="140"/>
      <c r="E58" s="140"/>
      <c r="F58" s="140"/>
      <c r="G58" s="140"/>
      <c r="H58" s="140"/>
      <c r="I58" s="140"/>
      <c r="J58" s="140"/>
      <c r="K58" s="140"/>
      <c r="L58" s="141"/>
      <c r="M58" s="141"/>
      <c r="N58" s="141"/>
      <c r="O58" s="142"/>
      <c r="P58" s="142"/>
      <c r="Q58" s="142"/>
      <c r="R58" s="142"/>
      <c r="S58" s="142"/>
    </row>
    <row r="59" spans="2:22" s="133" customFormat="1" ht="12.75" customHeight="1">
      <c r="B59" s="211" t="s">
        <v>79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</row>
    <row r="60" spans="2:22" s="133" customFormat="1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2:22" s="133" customFormat="1" ht="25.5" customHeight="1">
      <c r="B61" s="150" t="s">
        <v>25</v>
      </c>
      <c r="C61" s="208" t="s">
        <v>26</v>
      </c>
      <c r="D61" s="209"/>
      <c r="E61" s="209"/>
      <c r="F61" s="209"/>
      <c r="G61" s="209"/>
      <c r="H61" s="210"/>
      <c r="I61" s="208" t="s">
        <v>28</v>
      </c>
      <c r="J61" s="210"/>
      <c r="K61" s="208" t="s">
        <v>121</v>
      </c>
      <c r="L61" s="209"/>
      <c r="M61" s="210"/>
      <c r="N61" s="208" t="s">
        <v>122</v>
      </c>
      <c r="O61" s="209"/>
      <c r="P61" s="210"/>
      <c r="Q61" s="208" t="s">
        <v>123</v>
      </c>
      <c r="R61" s="209"/>
      <c r="S61" s="210"/>
    </row>
    <row r="62" spans="2:22" s="133" customFormat="1">
      <c r="B62" s="151">
        <v>1</v>
      </c>
      <c r="C62" s="208">
        <v>2</v>
      </c>
      <c r="D62" s="209"/>
      <c r="E62" s="209"/>
      <c r="F62" s="209"/>
      <c r="G62" s="209"/>
      <c r="H62" s="210"/>
      <c r="I62" s="208">
        <v>3</v>
      </c>
      <c r="J62" s="210"/>
      <c r="K62" s="208">
        <v>4</v>
      </c>
      <c r="L62" s="209"/>
      <c r="M62" s="210"/>
      <c r="N62" s="208">
        <v>5</v>
      </c>
      <c r="O62" s="209"/>
      <c r="P62" s="210"/>
      <c r="Q62" s="208">
        <v>6</v>
      </c>
      <c r="R62" s="209"/>
      <c r="S62" s="210"/>
    </row>
    <row r="63" spans="2:22" s="133" customFormat="1" ht="12.75" customHeight="1">
      <c r="B63" s="150"/>
      <c r="C63" s="234" t="s">
        <v>124</v>
      </c>
      <c r="D63" s="235"/>
      <c r="E63" s="235"/>
      <c r="F63" s="235"/>
      <c r="G63" s="235"/>
      <c r="H63" s="236"/>
      <c r="I63" s="237" t="s">
        <v>153</v>
      </c>
      <c r="J63" s="238"/>
      <c r="K63" s="208">
        <v>15</v>
      </c>
      <c r="L63" s="239"/>
      <c r="M63" s="238"/>
      <c r="N63" s="261">
        <v>120</v>
      </c>
      <c r="O63" s="239"/>
      <c r="P63" s="238"/>
      <c r="Q63" s="219">
        <f t="shared" ref="Q63:Q68" si="0">N63*K63</f>
        <v>1800</v>
      </c>
      <c r="R63" s="220"/>
      <c r="S63" s="221"/>
    </row>
    <row r="64" spans="2:22" s="133" customFormat="1">
      <c r="B64" s="150"/>
      <c r="C64" s="234" t="s">
        <v>125</v>
      </c>
      <c r="D64" s="235"/>
      <c r="E64" s="235"/>
      <c r="F64" s="235"/>
      <c r="G64" s="235"/>
      <c r="H64" s="236"/>
      <c r="I64" s="237" t="s">
        <v>153</v>
      </c>
      <c r="J64" s="238"/>
      <c r="K64" s="208">
        <v>4</v>
      </c>
      <c r="L64" s="239"/>
      <c r="M64" s="238"/>
      <c r="N64" s="261">
        <v>95</v>
      </c>
      <c r="O64" s="239"/>
      <c r="P64" s="238"/>
      <c r="Q64" s="219">
        <f t="shared" si="0"/>
        <v>380</v>
      </c>
      <c r="R64" s="220"/>
      <c r="S64" s="221"/>
    </row>
    <row r="65" spans="2:22" s="133" customFormat="1">
      <c r="B65" s="150"/>
      <c r="C65" s="234" t="s">
        <v>126</v>
      </c>
      <c r="D65" s="235"/>
      <c r="E65" s="235"/>
      <c r="F65" s="235"/>
      <c r="G65" s="235"/>
      <c r="H65" s="236"/>
      <c r="I65" s="237" t="s">
        <v>153</v>
      </c>
      <c r="J65" s="238"/>
      <c r="K65" s="208">
        <v>20</v>
      </c>
      <c r="L65" s="239"/>
      <c r="M65" s="238"/>
      <c r="N65" s="261">
        <v>80</v>
      </c>
      <c r="O65" s="239"/>
      <c r="P65" s="238"/>
      <c r="Q65" s="219">
        <f t="shared" si="0"/>
        <v>1600</v>
      </c>
      <c r="R65" s="220"/>
      <c r="S65" s="221"/>
    </row>
    <row r="66" spans="2:22" s="133" customFormat="1">
      <c r="B66" s="150"/>
      <c r="C66" s="234" t="s">
        <v>127</v>
      </c>
      <c r="D66" s="265"/>
      <c r="E66" s="265"/>
      <c r="F66" s="265"/>
      <c r="G66" s="265"/>
      <c r="H66" s="266"/>
      <c r="I66" s="237" t="s">
        <v>153</v>
      </c>
      <c r="J66" s="262"/>
      <c r="K66" s="208">
        <v>14</v>
      </c>
      <c r="L66" s="209"/>
      <c r="M66" s="210"/>
      <c r="N66" s="261">
        <v>110</v>
      </c>
      <c r="O66" s="263"/>
      <c r="P66" s="264"/>
      <c r="Q66" s="219">
        <f t="shared" si="0"/>
        <v>1540</v>
      </c>
      <c r="R66" s="220"/>
      <c r="S66" s="221"/>
    </row>
    <row r="67" spans="2:22" s="133" customFormat="1">
      <c r="B67" s="100"/>
      <c r="C67" s="269" t="s">
        <v>128</v>
      </c>
      <c r="D67" s="270"/>
      <c r="E67" s="270"/>
      <c r="F67" s="270"/>
      <c r="G67" s="270"/>
      <c r="H67" s="271"/>
      <c r="I67" s="237" t="s">
        <v>153</v>
      </c>
      <c r="J67" s="262"/>
      <c r="K67" s="208">
        <v>11</v>
      </c>
      <c r="L67" s="209"/>
      <c r="M67" s="210"/>
      <c r="N67" s="261">
        <v>60</v>
      </c>
      <c r="O67" s="263"/>
      <c r="P67" s="264"/>
      <c r="Q67" s="219">
        <f t="shared" si="0"/>
        <v>660</v>
      </c>
      <c r="R67" s="220"/>
      <c r="S67" s="221"/>
    </row>
    <row r="68" spans="2:22" s="133" customFormat="1">
      <c r="B68" s="100"/>
      <c r="C68" s="269" t="s">
        <v>129</v>
      </c>
      <c r="D68" s="270"/>
      <c r="E68" s="270"/>
      <c r="F68" s="270"/>
      <c r="G68" s="270"/>
      <c r="H68" s="271"/>
      <c r="I68" s="237" t="s">
        <v>153</v>
      </c>
      <c r="J68" s="262"/>
      <c r="K68" s="208">
        <v>6</v>
      </c>
      <c r="L68" s="209"/>
      <c r="M68" s="210"/>
      <c r="N68" s="261">
        <v>50</v>
      </c>
      <c r="O68" s="263"/>
      <c r="P68" s="264"/>
      <c r="Q68" s="219">
        <f t="shared" si="0"/>
        <v>300</v>
      </c>
      <c r="R68" s="220"/>
      <c r="S68" s="221"/>
    </row>
    <row r="69" spans="2:22" s="133" customFormat="1" ht="12.75" customHeight="1">
      <c r="B69" s="100"/>
      <c r="C69" s="257" t="s">
        <v>41</v>
      </c>
      <c r="D69" s="258"/>
      <c r="E69" s="258"/>
      <c r="F69" s="152"/>
      <c r="G69" s="152"/>
      <c r="H69" s="152"/>
      <c r="I69" s="253"/>
      <c r="J69" s="255"/>
      <c r="K69" s="240"/>
      <c r="L69" s="240"/>
      <c r="M69" s="240"/>
      <c r="N69" s="252"/>
      <c r="O69" s="252"/>
      <c r="P69" s="252"/>
      <c r="Q69" s="267">
        <f>Q63+Q64+Q65+Q66+Q67+Q68</f>
        <v>6280</v>
      </c>
      <c r="R69" s="267"/>
      <c r="S69" s="268"/>
      <c r="U69" s="133">
        <v>6280</v>
      </c>
      <c r="V69" s="149"/>
    </row>
    <row r="70" spans="2:22" s="133" customFormat="1">
      <c r="B70" s="135"/>
      <c r="C70" s="153"/>
      <c r="D70" s="153"/>
      <c r="E70" s="153"/>
      <c r="F70" s="153"/>
      <c r="G70" s="153"/>
      <c r="H70" s="153"/>
      <c r="I70" s="153"/>
      <c r="J70" s="153"/>
      <c r="K70" s="153"/>
      <c r="L70" s="147"/>
      <c r="M70" s="147"/>
      <c r="N70" s="147"/>
      <c r="O70" s="154"/>
      <c r="P70" s="154"/>
      <c r="Q70" s="154"/>
      <c r="R70" s="154"/>
      <c r="S70" s="154"/>
      <c r="V70" s="149"/>
    </row>
    <row r="71" spans="2:22" s="133" customFormat="1" ht="24.75" customHeight="1">
      <c r="B71" s="232" t="s">
        <v>154</v>
      </c>
      <c r="C71" s="232"/>
      <c r="D71" s="232"/>
      <c r="E71" s="232"/>
      <c r="F71" s="232"/>
      <c r="G71" s="232"/>
      <c r="H71" s="232"/>
      <c r="I71" s="233">
        <f>O56+O47+P40+P31+O21+O14+Q69</f>
        <v>6054945</v>
      </c>
      <c r="J71" s="233"/>
      <c r="K71" s="233"/>
      <c r="L71" s="141"/>
      <c r="M71" s="141"/>
      <c r="N71" s="141"/>
      <c r="O71" s="142"/>
      <c r="P71" s="142"/>
      <c r="Q71" s="142"/>
      <c r="R71" s="142"/>
      <c r="S71" s="142"/>
      <c r="V71" s="149"/>
    </row>
    <row r="72" spans="2:22" s="133" customFormat="1" ht="25.5" customHeight="1">
      <c r="B72" s="135"/>
      <c r="C72" s="140"/>
      <c r="D72" s="140"/>
      <c r="E72" s="140"/>
      <c r="F72" s="140"/>
      <c r="G72" s="140"/>
      <c r="H72" s="140"/>
      <c r="I72" s="140"/>
      <c r="J72" s="140"/>
      <c r="K72" s="140"/>
      <c r="L72" s="141"/>
      <c r="M72" s="141"/>
      <c r="N72" s="141"/>
      <c r="O72" s="142"/>
      <c r="P72" s="142"/>
      <c r="Q72" s="142"/>
      <c r="R72" s="142"/>
      <c r="S72" s="142"/>
      <c r="V72" s="149"/>
    </row>
    <row r="73" spans="2:22" s="133" customFormat="1">
      <c r="B73" s="135"/>
      <c r="C73" s="140"/>
      <c r="D73" s="140"/>
      <c r="E73" s="140"/>
      <c r="F73" s="140"/>
      <c r="G73" s="140"/>
      <c r="H73" s="140"/>
      <c r="I73" s="140"/>
      <c r="J73" s="140"/>
      <c r="K73" s="140"/>
      <c r="L73" s="141"/>
      <c r="M73" s="141"/>
      <c r="N73" s="141"/>
      <c r="O73" s="142"/>
      <c r="P73" s="142"/>
      <c r="Q73" s="142"/>
      <c r="R73" s="142"/>
      <c r="S73" s="142"/>
      <c r="V73" s="149"/>
    </row>
    <row r="74" spans="2:22" s="133" customFormat="1" ht="12.75" customHeight="1">
      <c r="B74" s="133" t="s">
        <v>155</v>
      </c>
      <c r="L74" s="133" t="s">
        <v>44</v>
      </c>
      <c r="V74" s="149"/>
    </row>
    <row r="75" spans="2:22" s="133" customFormat="1" ht="12.75" customHeight="1">
      <c r="V75" s="149"/>
    </row>
    <row r="76" spans="2:22" s="133" customFormat="1">
      <c r="B76" s="133" t="s">
        <v>156</v>
      </c>
      <c r="L76" s="133" t="s">
        <v>75</v>
      </c>
    </row>
    <row r="77" spans="2:22" s="133" customFormat="1"/>
    <row r="78" spans="2:22" s="133" customFormat="1"/>
    <row r="79" spans="2:22" s="25" customFormat="1"/>
    <row r="80" spans="2:22" s="25" customFormat="1"/>
    <row r="81" spans="21:22" s="25" customFormat="1">
      <c r="V81" s="155"/>
    </row>
    <row r="82" spans="21:22" s="25" customFormat="1">
      <c r="U82" s="156"/>
    </row>
    <row r="83" spans="21:22" s="25" customFormat="1"/>
    <row r="84" spans="21:22" s="25" customFormat="1"/>
    <row r="85" spans="21:22" s="25" customFormat="1"/>
    <row r="86" spans="21:22" s="25" customFormat="1"/>
    <row r="87" spans="21:22" s="25" customFormat="1"/>
    <row r="88" spans="21:22" s="25" customFormat="1"/>
    <row r="89" spans="21:22" s="25" customFormat="1"/>
    <row r="90" spans="21:22" s="25" customFormat="1"/>
    <row r="91" spans="21:22" s="25" customFormat="1"/>
    <row r="92" spans="21:22" s="25" customFormat="1"/>
    <row r="93" spans="21:22" s="25" customFormat="1"/>
    <row r="94" spans="21:22" s="25" customFormat="1"/>
    <row r="95" spans="21:22" s="25" customFormat="1"/>
    <row r="96" spans="21:22" s="25" customFormat="1"/>
    <row r="97" s="25" customFormat="1"/>
    <row r="98" s="25" customFormat="1"/>
  </sheetData>
  <mergeCells count="164">
    <mergeCell ref="Q69:S69"/>
    <mergeCell ref="N69:P69"/>
    <mergeCell ref="C67:H67"/>
    <mergeCell ref="K67:M67"/>
    <mergeCell ref="N67:P67"/>
    <mergeCell ref="C68:H68"/>
    <mergeCell ref="C66:H66"/>
    <mergeCell ref="K66:M66"/>
    <mergeCell ref="N66:P66"/>
    <mergeCell ref="I66:J66"/>
    <mergeCell ref="I68:J68"/>
    <mergeCell ref="I69:J69"/>
    <mergeCell ref="C69:E69"/>
    <mergeCell ref="Q63:S63"/>
    <mergeCell ref="Q64:S64"/>
    <mergeCell ref="Q65:S65"/>
    <mergeCell ref="Q66:S66"/>
    <mergeCell ref="I67:J67"/>
    <mergeCell ref="N68:P68"/>
    <mergeCell ref="Q67:S67"/>
    <mergeCell ref="Q68:S68"/>
    <mergeCell ref="N65:P65"/>
    <mergeCell ref="N63:P63"/>
    <mergeCell ref="C64:H64"/>
    <mergeCell ref="I64:J64"/>
    <mergeCell ref="K64:M64"/>
    <mergeCell ref="N64:P64"/>
    <mergeCell ref="L54:N54"/>
    <mergeCell ref="O54:S54"/>
    <mergeCell ref="I62:J62"/>
    <mergeCell ref="K62:M62"/>
    <mergeCell ref="N62:P62"/>
    <mergeCell ref="Q62:S62"/>
    <mergeCell ref="C61:H61"/>
    <mergeCell ref="I61:J61"/>
    <mergeCell ref="K61:M61"/>
    <mergeCell ref="N61:P61"/>
    <mergeCell ref="L55:N55"/>
    <mergeCell ref="O56:S56"/>
    <mergeCell ref="O51:S51"/>
    <mergeCell ref="O52:S52"/>
    <mergeCell ref="L51:N51"/>
    <mergeCell ref="O53:S53"/>
    <mergeCell ref="C31:G31"/>
    <mergeCell ref="C37:G37"/>
    <mergeCell ref="H31:I31"/>
    <mergeCell ref="J31:L31"/>
    <mergeCell ref="H36:I36"/>
    <mergeCell ref="C36:G36"/>
    <mergeCell ref="C56:K56"/>
    <mergeCell ref="L53:N53"/>
    <mergeCell ref="L52:N52"/>
    <mergeCell ref="L47:N47"/>
    <mergeCell ref="C51:K51"/>
    <mergeCell ref="C53:K53"/>
    <mergeCell ref="C52:K52"/>
    <mergeCell ref="C47:K47"/>
    <mergeCell ref="L56:N56"/>
    <mergeCell ref="C54:K54"/>
    <mergeCell ref="L45:N45"/>
    <mergeCell ref="B49:S49"/>
    <mergeCell ref="J38:L38"/>
    <mergeCell ref="O46:S46"/>
    <mergeCell ref="C46:K46"/>
    <mergeCell ref="L44:N44"/>
    <mergeCell ref="O44:S44"/>
    <mergeCell ref="C44:K44"/>
    <mergeCell ref="C40:G40"/>
    <mergeCell ref="O47:S47"/>
    <mergeCell ref="J39:L39"/>
    <mergeCell ref="M39:O39"/>
    <mergeCell ref="B42:S42"/>
    <mergeCell ref="H40:I40"/>
    <mergeCell ref="J40:L40"/>
    <mergeCell ref="M40:O40"/>
    <mergeCell ref="C45:K45"/>
    <mergeCell ref="P39:S39"/>
    <mergeCell ref="H39:I39"/>
    <mergeCell ref="C27:G27"/>
    <mergeCell ref="H27:I27"/>
    <mergeCell ref="J27:L27"/>
    <mergeCell ref="C39:G39"/>
    <mergeCell ref="H30:I30"/>
    <mergeCell ref="B34:S34"/>
    <mergeCell ref="C38:G38"/>
    <mergeCell ref="H38:I38"/>
    <mergeCell ref="P30:S30"/>
    <mergeCell ref="P29:S29"/>
    <mergeCell ref="M28:O28"/>
    <mergeCell ref="M36:O36"/>
    <mergeCell ref="J37:L37"/>
    <mergeCell ref="H37:I37"/>
    <mergeCell ref="J36:L36"/>
    <mergeCell ref="M31:O31"/>
    <mergeCell ref="J28:L28"/>
    <mergeCell ref="B10:S10"/>
    <mergeCell ref="L12:N12"/>
    <mergeCell ref="C12:K12"/>
    <mergeCell ref="O12:S12"/>
    <mergeCell ref="C13:K13"/>
    <mergeCell ref="C14:K14"/>
    <mergeCell ref="L13:N13"/>
    <mergeCell ref="L14:N14"/>
    <mergeCell ref="J30:L30"/>
    <mergeCell ref="B15:S15"/>
    <mergeCell ref="C19:K19"/>
    <mergeCell ref="O20:S20"/>
    <mergeCell ref="B17:S17"/>
    <mergeCell ref="P28:S28"/>
    <mergeCell ref="H28:I28"/>
    <mergeCell ref="C29:G29"/>
    <mergeCell ref="H29:I29"/>
    <mergeCell ref="H26:I26"/>
    <mergeCell ref="J26:L26"/>
    <mergeCell ref="J25:L25"/>
    <mergeCell ref="M25:O25"/>
    <mergeCell ref="O14:S14"/>
    <mergeCell ref="O13:S13"/>
    <mergeCell ref="C21:K21"/>
    <mergeCell ref="B23:S23"/>
    <mergeCell ref="H25:I25"/>
    <mergeCell ref="C25:G25"/>
    <mergeCell ref="O19:S19"/>
    <mergeCell ref="L20:N20"/>
    <mergeCell ref="O21:S21"/>
    <mergeCell ref="L21:N21"/>
    <mergeCell ref="K65:M65"/>
    <mergeCell ref="K68:M68"/>
    <mergeCell ref="K69:M69"/>
    <mergeCell ref="M1:S1"/>
    <mergeCell ref="M2:S2"/>
    <mergeCell ref="B7:S7"/>
    <mergeCell ref="B8:S8"/>
    <mergeCell ref="C26:G26"/>
    <mergeCell ref="C20:K20"/>
    <mergeCell ref="L19:N19"/>
    <mergeCell ref="M38:O38"/>
    <mergeCell ref="M37:O37"/>
    <mergeCell ref="P38:S38"/>
    <mergeCell ref="B71:H71"/>
    <mergeCell ref="I71:K71"/>
    <mergeCell ref="C63:H63"/>
    <mergeCell ref="I63:J63"/>
    <mergeCell ref="K63:M63"/>
    <mergeCell ref="C65:H65"/>
    <mergeCell ref="I65:J65"/>
    <mergeCell ref="P27:S27"/>
    <mergeCell ref="P25:S25"/>
    <mergeCell ref="M26:O26"/>
    <mergeCell ref="M27:O27"/>
    <mergeCell ref="P36:S36"/>
    <mergeCell ref="M29:O29"/>
    <mergeCell ref="P26:S26"/>
    <mergeCell ref="M30:O30"/>
    <mergeCell ref="Q61:S61"/>
    <mergeCell ref="C62:H62"/>
    <mergeCell ref="B59:S59"/>
    <mergeCell ref="J29:L29"/>
    <mergeCell ref="P31:S31"/>
    <mergeCell ref="C55:K55"/>
    <mergeCell ref="O55:S55"/>
    <mergeCell ref="O45:S45"/>
    <mergeCell ref="P37:S37"/>
    <mergeCell ref="P40:S40"/>
  </mergeCells>
  <phoneticPr fontId="2" type="noConversion"/>
  <pageMargins left="0.59055118110236227" right="0" top="0.39370078740157483" bottom="0.19685039370078741" header="0" footer="0"/>
  <pageSetup paperSize="9" scale="85" orientation="portrait" r:id="rId1"/>
  <headerFooter alignWithMargins="0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V44"/>
  <sheetViews>
    <sheetView showGridLines="0" view="pageBreakPreview" zoomScale="60" workbookViewId="0">
      <selection activeCell="B34" sqref="B34"/>
    </sheetView>
  </sheetViews>
  <sheetFormatPr defaultRowHeight="12.75"/>
  <cols>
    <col min="1" max="1" width="1.28515625" style="6" customWidth="1"/>
    <col min="2" max="6" width="4.7109375" style="6" customWidth="1"/>
    <col min="7" max="7" width="27.140625" style="6" customWidth="1"/>
    <col min="8" max="8" width="4.7109375" style="6" customWidth="1"/>
    <col min="9" max="9" width="3.7109375" style="6" customWidth="1"/>
    <col min="10" max="12" width="4.7109375" style="6" customWidth="1"/>
    <col min="13" max="13" width="6.140625" style="6" customWidth="1"/>
    <col min="14" max="19" width="4.7109375" style="6" customWidth="1"/>
    <col min="20" max="20" width="10.140625" style="6" customWidth="1"/>
    <col min="21" max="21" width="4.7109375" style="6" customWidth="1"/>
    <col min="22" max="22" width="9.7109375" style="6" customWidth="1"/>
    <col min="23" max="16384" width="9.140625" style="6"/>
  </cols>
  <sheetData>
    <row r="1" spans="2:19" s="25" customFormat="1">
      <c r="M1" s="183" t="s">
        <v>12</v>
      </c>
      <c r="N1" s="183"/>
      <c r="O1" s="183"/>
      <c r="P1" s="183"/>
      <c r="Q1" s="183"/>
      <c r="R1" s="183"/>
      <c r="S1" s="183"/>
    </row>
    <row r="2" spans="2:19" s="25" customFormat="1" ht="25.5" customHeight="1">
      <c r="M2" s="179" t="s">
        <v>57</v>
      </c>
      <c r="N2" s="179"/>
      <c r="O2" s="179"/>
      <c r="P2" s="179"/>
      <c r="Q2" s="179"/>
      <c r="R2" s="179"/>
      <c r="S2" s="179"/>
    </row>
    <row r="3" spans="2:19" s="25" customFormat="1"/>
    <row r="4" spans="2:19" s="25" customFormat="1">
      <c r="M4" s="25" t="s">
        <v>54</v>
      </c>
    </row>
    <row r="5" spans="2:19" s="25" customFormat="1">
      <c r="M5" s="25" t="s">
        <v>53</v>
      </c>
    </row>
    <row r="6" spans="2:19" s="25" customFormat="1" ht="15" customHeight="1"/>
    <row r="7" spans="2:19" s="25" customFormat="1">
      <c r="B7" s="183" t="s">
        <v>117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</row>
    <row r="8" spans="2:19" s="25" customFormat="1">
      <c r="B8" s="183" t="s">
        <v>76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2:19" s="25" customFormat="1" ht="6.75" customHeight="1"/>
    <row r="10" spans="2:19" s="133" customFormat="1">
      <c r="B10" s="241" t="s">
        <v>24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</row>
    <row r="11" spans="2:19" s="133" customFormat="1" ht="6" customHeight="1"/>
    <row r="12" spans="2:19" s="133" customFormat="1" ht="21" customHeight="1">
      <c r="B12" s="100" t="s">
        <v>25</v>
      </c>
      <c r="C12" s="222" t="s">
        <v>26</v>
      </c>
      <c r="D12" s="222"/>
      <c r="E12" s="222"/>
      <c r="F12" s="222"/>
      <c r="G12" s="222"/>
      <c r="H12" s="222"/>
      <c r="I12" s="222"/>
      <c r="J12" s="222"/>
      <c r="K12" s="222"/>
      <c r="L12" s="222" t="s">
        <v>14</v>
      </c>
      <c r="M12" s="222"/>
      <c r="N12" s="222"/>
      <c r="O12" s="222" t="s">
        <v>27</v>
      </c>
      <c r="P12" s="222"/>
      <c r="Q12" s="222"/>
      <c r="R12" s="222"/>
      <c r="S12" s="222"/>
    </row>
    <row r="13" spans="2:19" s="133" customFormat="1">
      <c r="B13" s="100">
        <v>1</v>
      </c>
      <c r="C13" s="222">
        <v>2</v>
      </c>
      <c r="D13" s="222"/>
      <c r="E13" s="222"/>
      <c r="F13" s="222"/>
      <c r="G13" s="222"/>
      <c r="H13" s="222"/>
      <c r="I13" s="222"/>
      <c r="J13" s="222"/>
      <c r="K13" s="222"/>
      <c r="L13" s="222">
        <v>3</v>
      </c>
      <c r="M13" s="222"/>
      <c r="N13" s="222"/>
      <c r="O13" s="222">
        <v>4</v>
      </c>
      <c r="P13" s="222"/>
      <c r="Q13" s="222"/>
      <c r="R13" s="222"/>
      <c r="S13" s="222"/>
    </row>
    <row r="14" spans="2:19" s="133" customFormat="1">
      <c r="B14" s="100">
        <v>1</v>
      </c>
      <c r="C14" s="222" t="s">
        <v>29</v>
      </c>
      <c r="D14" s="222"/>
      <c r="E14" s="222"/>
      <c r="F14" s="222"/>
      <c r="G14" s="222"/>
      <c r="H14" s="222"/>
      <c r="I14" s="222"/>
      <c r="J14" s="222"/>
      <c r="K14" s="222"/>
      <c r="L14" s="243"/>
      <c r="M14" s="243"/>
      <c r="N14" s="243"/>
      <c r="O14" s="242">
        <v>4682400</v>
      </c>
      <c r="P14" s="242"/>
      <c r="Q14" s="242"/>
      <c r="R14" s="242"/>
      <c r="S14" s="242"/>
    </row>
    <row r="15" spans="2:19" s="133" customFormat="1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</row>
    <row r="16" spans="2:19" s="133" customFormat="1"/>
    <row r="17" spans="2:21" s="133" customFormat="1" ht="11.25" customHeight="1"/>
    <row r="18" spans="2:21" s="133" customFormat="1">
      <c r="B18" s="211" t="s">
        <v>146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</row>
    <row r="19" spans="2:21" s="133" customFormat="1" ht="9" customHeight="1"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</row>
    <row r="20" spans="2:21" s="133" customFormat="1" ht="21.75" customHeight="1">
      <c r="B20" s="100" t="s">
        <v>25</v>
      </c>
      <c r="C20" s="222" t="s">
        <v>26</v>
      </c>
      <c r="D20" s="222"/>
      <c r="E20" s="222"/>
      <c r="F20" s="222"/>
      <c r="G20" s="222"/>
      <c r="H20" s="222"/>
      <c r="I20" s="222"/>
      <c r="J20" s="222"/>
      <c r="K20" s="222"/>
      <c r="L20" s="222" t="s">
        <v>14</v>
      </c>
      <c r="M20" s="222"/>
      <c r="N20" s="222"/>
      <c r="O20" s="222" t="s">
        <v>27</v>
      </c>
      <c r="P20" s="222"/>
      <c r="Q20" s="222"/>
      <c r="R20" s="222"/>
      <c r="S20" s="222"/>
    </row>
    <row r="21" spans="2:21" s="133" customFormat="1">
      <c r="B21" s="134">
        <v>1</v>
      </c>
      <c r="C21" s="222">
        <v>2</v>
      </c>
      <c r="D21" s="222"/>
      <c r="E21" s="222"/>
      <c r="F21" s="222"/>
      <c r="G21" s="222"/>
      <c r="H21" s="222"/>
      <c r="I21" s="222"/>
      <c r="J21" s="222"/>
      <c r="K21" s="222"/>
      <c r="L21" s="222">
        <v>3</v>
      </c>
      <c r="M21" s="222"/>
      <c r="N21" s="222"/>
      <c r="O21" s="222">
        <v>4</v>
      </c>
      <c r="P21" s="222"/>
      <c r="Q21" s="222"/>
      <c r="R21" s="222"/>
      <c r="S21" s="222"/>
    </row>
    <row r="22" spans="2:21" s="133" customFormat="1">
      <c r="B22" s="100">
        <v>1</v>
      </c>
      <c r="C22" s="216" t="s">
        <v>59</v>
      </c>
      <c r="D22" s="217"/>
      <c r="E22" s="217"/>
      <c r="F22" s="217"/>
      <c r="G22" s="217"/>
      <c r="H22" s="217"/>
      <c r="I22" s="217"/>
      <c r="J22" s="217"/>
      <c r="K22" s="218"/>
      <c r="L22" s="243"/>
      <c r="M22" s="243"/>
      <c r="N22" s="243"/>
      <c r="O22" s="242">
        <v>1414100</v>
      </c>
      <c r="P22" s="242"/>
      <c r="Q22" s="242"/>
      <c r="R22" s="242"/>
      <c r="S22" s="242"/>
      <c r="T22" s="138"/>
      <c r="U22" s="139"/>
    </row>
    <row r="23" spans="2:21" s="133" customFormat="1">
      <c r="B23" s="135"/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141"/>
      <c r="N23" s="141"/>
      <c r="O23" s="142"/>
      <c r="P23" s="142"/>
      <c r="Q23" s="142"/>
      <c r="R23" s="142"/>
      <c r="S23" s="142"/>
    </row>
    <row r="24" spans="2:21" s="133" customFormat="1"/>
    <row r="25" spans="2:21" s="133" customFormat="1">
      <c r="B25" s="241" t="s">
        <v>130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</row>
    <row r="26" spans="2:21" s="133" customFormat="1" ht="15" customHeight="1"/>
    <row r="27" spans="2:21" s="133" customFormat="1" ht="25.5">
      <c r="B27" s="100" t="s">
        <v>25</v>
      </c>
      <c r="C27" s="222" t="s">
        <v>26</v>
      </c>
      <c r="D27" s="222"/>
      <c r="E27" s="222"/>
      <c r="F27" s="222"/>
      <c r="G27" s="222"/>
      <c r="H27" s="222" t="s">
        <v>28</v>
      </c>
      <c r="I27" s="222"/>
      <c r="J27" s="222" t="s">
        <v>51</v>
      </c>
      <c r="K27" s="222"/>
      <c r="L27" s="222"/>
      <c r="M27" s="222" t="s">
        <v>50</v>
      </c>
      <c r="N27" s="222"/>
      <c r="O27" s="222"/>
      <c r="P27" s="222" t="s">
        <v>48</v>
      </c>
      <c r="Q27" s="222"/>
      <c r="R27" s="222"/>
      <c r="S27" s="222"/>
    </row>
    <row r="28" spans="2:21" s="133" customFormat="1">
      <c r="B28" s="134">
        <v>1</v>
      </c>
      <c r="C28" s="222">
        <v>2</v>
      </c>
      <c r="D28" s="222"/>
      <c r="E28" s="222"/>
      <c r="F28" s="222"/>
      <c r="G28" s="222"/>
      <c r="H28" s="222">
        <v>3</v>
      </c>
      <c r="I28" s="222"/>
      <c r="J28" s="222">
        <v>4</v>
      </c>
      <c r="K28" s="222"/>
      <c r="L28" s="222"/>
      <c r="M28" s="222">
        <v>5</v>
      </c>
      <c r="N28" s="222"/>
      <c r="O28" s="222"/>
      <c r="P28" s="222">
        <v>6</v>
      </c>
      <c r="Q28" s="222"/>
      <c r="R28" s="222"/>
      <c r="S28" s="222"/>
    </row>
    <row r="29" spans="2:21" s="133" customFormat="1" ht="24.75" customHeight="1">
      <c r="B29" s="100">
        <v>1</v>
      </c>
      <c r="C29" s="216" t="s">
        <v>55</v>
      </c>
      <c r="D29" s="217"/>
      <c r="E29" s="217"/>
      <c r="F29" s="217"/>
      <c r="G29" s="218"/>
      <c r="H29" s="243"/>
      <c r="I29" s="243"/>
      <c r="J29" s="228">
        <f>P29/M29</f>
        <v>2112.6940639269405</v>
      </c>
      <c r="K29" s="229"/>
      <c r="L29" s="230"/>
      <c r="M29" s="228">
        <v>109.5</v>
      </c>
      <c r="N29" s="229"/>
      <c r="O29" s="230"/>
      <c r="P29" s="231">
        <v>231340</v>
      </c>
      <c r="Q29" s="231"/>
      <c r="R29" s="231"/>
      <c r="S29" s="231"/>
      <c r="T29" s="133" t="s">
        <v>78</v>
      </c>
    </row>
    <row r="30" spans="2:21" s="133" customFormat="1" ht="77.25" customHeight="1">
      <c r="B30" s="100">
        <v>2</v>
      </c>
      <c r="C30" s="216" t="s">
        <v>62</v>
      </c>
      <c r="D30" s="217"/>
      <c r="E30" s="217"/>
      <c r="F30" s="217"/>
      <c r="G30" s="218"/>
      <c r="H30" s="248"/>
      <c r="I30" s="249"/>
      <c r="J30" s="228">
        <f>P30/M30</f>
        <v>8.6531256961179395</v>
      </c>
      <c r="K30" s="229"/>
      <c r="L30" s="230"/>
      <c r="M30" s="228">
        <v>9876.2000000000007</v>
      </c>
      <c r="N30" s="229"/>
      <c r="O30" s="230"/>
      <c r="P30" s="219">
        <v>85460</v>
      </c>
      <c r="Q30" s="220"/>
      <c r="R30" s="220"/>
      <c r="S30" s="221"/>
      <c r="T30" s="133">
        <f>37980</f>
        <v>37980</v>
      </c>
    </row>
    <row r="31" spans="2:21" s="133" customFormat="1">
      <c r="B31" s="100"/>
      <c r="C31" s="256" t="s">
        <v>41</v>
      </c>
      <c r="D31" s="256"/>
      <c r="E31" s="256"/>
      <c r="F31" s="256"/>
      <c r="G31" s="256"/>
      <c r="H31" s="252"/>
      <c r="I31" s="252"/>
      <c r="J31" s="253"/>
      <c r="K31" s="254"/>
      <c r="L31" s="255"/>
      <c r="M31" s="253"/>
      <c r="N31" s="254"/>
      <c r="O31" s="255"/>
      <c r="P31" s="223">
        <f>SUM(P29:S30)</f>
        <v>316800</v>
      </c>
      <c r="Q31" s="224"/>
      <c r="R31" s="224"/>
      <c r="S31" s="225"/>
    </row>
    <row r="32" spans="2:21" s="133" customFormat="1"/>
    <row r="33" spans="2:22" s="133" customFormat="1" ht="24.75" customHeight="1">
      <c r="B33" s="272" t="s">
        <v>158</v>
      </c>
      <c r="C33" s="272"/>
      <c r="D33" s="272"/>
      <c r="E33" s="272"/>
      <c r="F33" s="272"/>
      <c r="G33" s="272"/>
      <c r="H33" s="272"/>
      <c r="I33" s="273">
        <f>P31+O22+O14</f>
        <v>6413300</v>
      </c>
      <c r="J33" s="273"/>
      <c r="K33" s="273"/>
      <c r="L33" s="141"/>
      <c r="M33" s="141"/>
      <c r="N33" s="141"/>
      <c r="O33" s="142"/>
      <c r="P33" s="142"/>
      <c r="Q33" s="142"/>
      <c r="R33" s="142"/>
      <c r="S33" s="142"/>
      <c r="V33" s="149"/>
    </row>
    <row r="34" spans="2:22" s="7" customFormat="1" ht="14.25" customHeight="1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7"/>
      <c r="M34" s="47"/>
      <c r="N34" s="47"/>
      <c r="O34" s="48"/>
      <c r="P34" s="48"/>
      <c r="Q34" s="48"/>
      <c r="R34" s="48"/>
      <c r="S34" s="48"/>
      <c r="V34" s="49"/>
    </row>
    <row r="35" spans="2:22" s="7" customForma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47"/>
      <c r="N35" s="47"/>
      <c r="O35" s="48"/>
      <c r="P35" s="48"/>
      <c r="Q35" s="48"/>
      <c r="R35" s="48"/>
      <c r="S35" s="48"/>
      <c r="V35" s="49"/>
    </row>
    <row r="36" spans="2:22" s="7" customFormat="1" ht="12.75" customHeight="1">
      <c r="B36" s="133" t="s">
        <v>155</v>
      </c>
      <c r="C36" s="133"/>
      <c r="D36" s="133"/>
      <c r="E36" s="133"/>
      <c r="F36" s="133"/>
      <c r="G36" s="133"/>
      <c r="L36" s="7" t="s">
        <v>44</v>
      </c>
      <c r="V36" s="49"/>
    </row>
    <row r="37" spans="2:22" s="7" customFormat="1" ht="12.75" customHeight="1">
      <c r="B37" s="133"/>
      <c r="C37" s="133"/>
      <c r="D37" s="133"/>
      <c r="E37" s="133"/>
      <c r="F37" s="133"/>
      <c r="G37" s="133"/>
      <c r="V37" s="49"/>
    </row>
    <row r="38" spans="2:22" s="7" customFormat="1">
      <c r="B38" s="133" t="s">
        <v>156</v>
      </c>
      <c r="C38" s="133"/>
      <c r="D38" s="133"/>
      <c r="E38" s="133"/>
      <c r="F38" s="133"/>
      <c r="G38" s="133"/>
      <c r="L38" s="7" t="s">
        <v>75</v>
      </c>
    </row>
    <row r="39" spans="2:22" s="7" customFormat="1"/>
    <row r="40" spans="2:22" s="7" customFormat="1"/>
    <row r="43" spans="2:22">
      <c r="V43" s="8"/>
    </row>
    <row r="44" spans="2:22">
      <c r="U44" s="9"/>
    </row>
  </sheetData>
  <mergeCells count="53">
    <mergeCell ref="P31:S31"/>
    <mergeCell ref="P30:S30"/>
    <mergeCell ref="H30:I30"/>
    <mergeCell ref="M1:S1"/>
    <mergeCell ref="M2:S2"/>
    <mergeCell ref="B7:S7"/>
    <mergeCell ref="B8:S8"/>
    <mergeCell ref="B33:H33"/>
    <mergeCell ref="I33:K33"/>
    <mergeCell ref="P27:S27"/>
    <mergeCell ref="M29:O29"/>
    <mergeCell ref="M28:O28"/>
    <mergeCell ref="P29:S29"/>
    <mergeCell ref="O21:S21"/>
    <mergeCell ref="B18:S18"/>
    <mergeCell ref="O22:S22"/>
    <mergeCell ref="L22:N22"/>
    <mergeCell ref="C21:K21"/>
    <mergeCell ref="L20:N20"/>
    <mergeCell ref="C22:K22"/>
    <mergeCell ref="O20:S20"/>
    <mergeCell ref="L21:N21"/>
    <mergeCell ref="B15:S15"/>
    <mergeCell ref="C20:K20"/>
    <mergeCell ref="C13:K13"/>
    <mergeCell ref="C14:K14"/>
    <mergeCell ref="L13:N13"/>
    <mergeCell ref="L14:N14"/>
    <mergeCell ref="B10:S10"/>
    <mergeCell ref="L12:N12"/>
    <mergeCell ref="C12:K12"/>
    <mergeCell ref="O12:S12"/>
    <mergeCell ref="O14:S14"/>
    <mergeCell ref="O13:S13"/>
    <mergeCell ref="B25:S25"/>
    <mergeCell ref="C29:G29"/>
    <mergeCell ref="H29:I29"/>
    <mergeCell ref="C27:G27"/>
    <mergeCell ref="M27:O27"/>
    <mergeCell ref="J28:L28"/>
    <mergeCell ref="H28:I28"/>
    <mergeCell ref="H27:I27"/>
    <mergeCell ref="P28:S28"/>
    <mergeCell ref="J27:L27"/>
    <mergeCell ref="H31:I31"/>
    <mergeCell ref="J31:L31"/>
    <mergeCell ref="M31:O31"/>
    <mergeCell ref="C28:G28"/>
    <mergeCell ref="J29:L29"/>
    <mergeCell ref="C31:G31"/>
    <mergeCell ref="J30:L30"/>
    <mergeCell ref="C30:G30"/>
    <mergeCell ref="M30:O30"/>
  </mergeCells>
  <phoneticPr fontId="2" type="noConversion"/>
  <pageMargins left="0.59055118110236227" right="0" top="0.39370078740157483" bottom="0.19685039370078741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B1:V28"/>
  <sheetViews>
    <sheetView showGridLines="0" view="pageBreakPreview" zoomScale="60" workbookViewId="0">
      <selection activeCell="B18" sqref="B18"/>
    </sheetView>
  </sheetViews>
  <sheetFormatPr defaultRowHeight="12.75"/>
  <cols>
    <col min="1" max="1" width="1.28515625" style="6" customWidth="1"/>
    <col min="2" max="6" width="4.7109375" style="6" customWidth="1"/>
    <col min="7" max="7" width="27.140625" style="6" customWidth="1"/>
    <col min="8" max="8" width="4.7109375" style="6" customWidth="1"/>
    <col min="9" max="9" width="3.7109375" style="6" customWidth="1"/>
    <col min="10" max="12" width="4.7109375" style="6" customWidth="1"/>
    <col min="13" max="13" width="6.140625" style="6" customWidth="1"/>
    <col min="14" max="19" width="4.7109375" style="6" customWidth="1"/>
    <col min="20" max="20" width="10.140625" style="6" customWidth="1"/>
    <col min="21" max="21" width="4.7109375" style="6" customWidth="1"/>
    <col min="22" max="22" width="9.7109375" style="6" customWidth="1"/>
    <col min="23" max="16384" width="9.140625" style="6"/>
  </cols>
  <sheetData>
    <row r="1" spans="2:19" s="25" customFormat="1">
      <c r="M1" s="183" t="s">
        <v>12</v>
      </c>
      <c r="N1" s="183"/>
      <c r="O1" s="183"/>
      <c r="P1" s="183"/>
      <c r="Q1" s="183"/>
      <c r="R1" s="183"/>
      <c r="S1" s="183"/>
    </row>
    <row r="2" spans="2:19" s="25" customFormat="1" ht="25.5" customHeight="1">
      <c r="M2" s="179" t="s">
        <v>57</v>
      </c>
      <c r="N2" s="179"/>
      <c r="O2" s="179"/>
      <c r="P2" s="179"/>
      <c r="Q2" s="179"/>
      <c r="R2" s="179"/>
      <c r="S2" s="179"/>
    </row>
    <row r="3" spans="2:19" s="25" customFormat="1"/>
    <row r="4" spans="2:19" s="25" customFormat="1">
      <c r="M4" s="25" t="s">
        <v>54</v>
      </c>
    </row>
    <row r="5" spans="2:19" s="25" customFormat="1">
      <c r="M5" s="25" t="s">
        <v>53</v>
      </c>
    </row>
    <row r="6" spans="2:19" s="25" customFormat="1" ht="15" customHeight="1"/>
    <row r="7" spans="2:19" s="25" customFormat="1">
      <c r="B7" s="183" t="s">
        <v>117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</row>
    <row r="8" spans="2:19" s="25" customFormat="1">
      <c r="B8" s="183" t="s">
        <v>76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2:19" s="25" customFormat="1" ht="6.75" customHeight="1"/>
    <row r="10" spans="2:19" s="133" customFormat="1">
      <c r="B10" s="241" t="s">
        <v>132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</row>
    <row r="11" spans="2:19" s="133" customFormat="1" ht="6" customHeight="1"/>
    <row r="12" spans="2:19" s="133" customFormat="1" ht="21" customHeight="1">
      <c r="B12" s="100" t="s">
        <v>25</v>
      </c>
      <c r="C12" s="222" t="s">
        <v>26</v>
      </c>
      <c r="D12" s="222"/>
      <c r="E12" s="222"/>
      <c r="F12" s="222"/>
      <c r="G12" s="222"/>
      <c r="H12" s="222"/>
      <c r="I12" s="222"/>
      <c r="J12" s="222"/>
      <c r="K12" s="222"/>
      <c r="L12" s="222" t="s">
        <v>14</v>
      </c>
      <c r="M12" s="222"/>
      <c r="N12" s="222"/>
      <c r="O12" s="222" t="s">
        <v>27</v>
      </c>
      <c r="P12" s="222"/>
      <c r="Q12" s="222"/>
      <c r="R12" s="222"/>
      <c r="S12" s="222"/>
    </row>
    <row r="13" spans="2:19" s="133" customFormat="1">
      <c r="B13" s="100">
        <v>1</v>
      </c>
      <c r="C13" s="222">
        <v>2</v>
      </c>
      <c r="D13" s="222"/>
      <c r="E13" s="222"/>
      <c r="F13" s="222"/>
      <c r="G13" s="222"/>
      <c r="H13" s="222"/>
      <c r="I13" s="222"/>
      <c r="J13" s="222"/>
      <c r="K13" s="222"/>
      <c r="L13" s="222">
        <v>3</v>
      </c>
      <c r="M13" s="222"/>
      <c r="N13" s="222"/>
      <c r="O13" s="222">
        <v>4</v>
      </c>
      <c r="P13" s="222"/>
      <c r="Q13" s="222"/>
      <c r="R13" s="222"/>
      <c r="S13" s="222"/>
    </row>
    <row r="14" spans="2:19" s="133" customFormat="1">
      <c r="B14" s="100">
        <v>1</v>
      </c>
      <c r="C14" s="216" t="s">
        <v>133</v>
      </c>
      <c r="D14" s="217"/>
      <c r="E14" s="217"/>
      <c r="F14" s="217"/>
      <c r="G14" s="217"/>
      <c r="H14" s="217"/>
      <c r="I14" s="217"/>
      <c r="J14" s="217"/>
      <c r="K14" s="218"/>
      <c r="L14" s="243"/>
      <c r="M14" s="243"/>
      <c r="N14" s="243"/>
      <c r="O14" s="242">
        <v>3444700</v>
      </c>
      <c r="P14" s="242"/>
      <c r="Q14" s="242"/>
      <c r="R14" s="242"/>
      <c r="S14" s="242"/>
    </row>
    <row r="15" spans="2:19" s="133" customFormat="1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</row>
    <row r="16" spans="2:19" s="133" customFormat="1"/>
    <row r="17" spans="2:22" s="133" customFormat="1" ht="24.75" customHeight="1">
      <c r="B17" s="232" t="s">
        <v>158</v>
      </c>
      <c r="C17" s="232"/>
      <c r="D17" s="232"/>
      <c r="E17" s="232"/>
      <c r="F17" s="232"/>
      <c r="G17" s="232"/>
      <c r="H17" s="232"/>
      <c r="I17" s="273">
        <f>O14</f>
        <v>3444700</v>
      </c>
      <c r="J17" s="273"/>
      <c r="K17" s="273"/>
      <c r="L17" s="141"/>
      <c r="M17" s="141"/>
      <c r="N17" s="141"/>
      <c r="O17" s="142"/>
      <c r="P17" s="142"/>
      <c r="Q17" s="142"/>
      <c r="R17" s="142"/>
      <c r="S17" s="142"/>
      <c r="V17" s="149"/>
    </row>
    <row r="18" spans="2:22" s="133" customFormat="1" ht="14.25" customHeight="1">
      <c r="B18" s="135"/>
      <c r="C18" s="140"/>
      <c r="D18" s="140"/>
      <c r="E18" s="140"/>
      <c r="F18" s="140"/>
      <c r="G18" s="140"/>
      <c r="H18" s="140"/>
      <c r="I18" s="140"/>
      <c r="J18" s="140"/>
      <c r="K18" s="140"/>
      <c r="L18" s="141"/>
      <c r="M18" s="141"/>
      <c r="N18" s="141"/>
      <c r="O18" s="142"/>
      <c r="P18" s="142"/>
      <c r="Q18" s="142"/>
      <c r="R18" s="142"/>
      <c r="S18" s="142"/>
      <c r="V18" s="149"/>
    </row>
    <row r="19" spans="2:22" s="133" customFormat="1">
      <c r="B19" s="135"/>
      <c r="C19" s="140"/>
      <c r="D19" s="140"/>
      <c r="E19" s="140"/>
      <c r="F19" s="140"/>
      <c r="G19" s="140"/>
      <c r="H19" s="140"/>
      <c r="I19" s="140"/>
      <c r="J19" s="140"/>
      <c r="K19" s="140"/>
      <c r="L19" s="141"/>
      <c r="M19" s="141"/>
      <c r="N19" s="141"/>
      <c r="O19" s="142"/>
      <c r="P19" s="142"/>
      <c r="Q19" s="142"/>
      <c r="R19" s="142"/>
      <c r="S19" s="142"/>
      <c r="V19" s="149"/>
    </row>
    <row r="20" spans="2:22" s="133" customFormat="1" ht="12.75" customHeight="1">
      <c r="B20" s="133" t="s">
        <v>155</v>
      </c>
      <c r="L20" s="133" t="s">
        <v>44</v>
      </c>
      <c r="V20" s="149"/>
    </row>
    <row r="21" spans="2:22" s="133" customFormat="1" ht="12.75" customHeight="1">
      <c r="V21" s="149"/>
    </row>
    <row r="22" spans="2:22" s="133" customFormat="1">
      <c r="B22" s="133" t="s">
        <v>156</v>
      </c>
      <c r="L22" s="133" t="s">
        <v>75</v>
      </c>
    </row>
    <row r="23" spans="2:22" s="133" customFormat="1"/>
    <row r="24" spans="2:22" s="133" customFormat="1"/>
    <row r="27" spans="2:22">
      <c r="V27" s="8"/>
    </row>
    <row r="28" spans="2:22">
      <c r="U28" s="9"/>
    </row>
  </sheetData>
  <mergeCells count="17">
    <mergeCell ref="C14:K14"/>
    <mergeCell ref="L13:N13"/>
    <mergeCell ref="L14:N14"/>
    <mergeCell ref="B10:S10"/>
    <mergeCell ref="L12:N12"/>
    <mergeCell ref="C12:K12"/>
    <mergeCell ref="O12:S12"/>
    <mergeCell ref="B17:H17"/>
    <mergeCell ref="I17:K17"/>
    <mergeCell ref="M1:S1"/>
    <mergeCell ref="M2:S2"/>
    <mergeCell ref="B7:S7"/>
    <mergeCell ref="B8:S8"/>
    <mergeCell ref="O14:S14"/>
    <mergeCell ref="O13:S13"/>
    <mergeCell ref="B15:S15"/>
    <mergeCell ref="C13:K13"/>
  </mergeCells>
  <phoneticPr fontId="2" type="noConversion"/>
  <pageMargins left="0.59055118110236227" right="0" top="0.39370078740157483" bottom="0.19685039370078741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V44"/>
  <sheetViews>
    <sheetView showGridLines="0" tabSelected="1" view="pageBreakPreview" zoomScale="60" workbookViewId="0">
      <selection activeCell="B34" sqref="B34"/>
    </sheetView>
  </sheetViews>
  <sheetFormatPr defaultRowHeight="12.75"/>
  <cols>
    <col min="1" max="1" width="1.28515625" style="6" customWidth="1"/>
    <col min="2" max="6" width="4.7109375" style="6" customWidth="1"/>
    <col min="7" max="7" width="27.140625" style="6" customWidth="1"/>
    <col min="8" max="8" width="4.7109375" style="6" customWidth="1"/>
    <col min="9" max="9" width="3.7109375" style="6" customWidth="1"/>
    <col min="10" max="12" width="4.7109375" style="6" customWidth="1"/>
    <col min="13" max="13" width="6.140625" style="6" customWidth="1"/>
    <col min="14" max="19" width="4.7109375" style="6" customWidth="1"/>
    <col min="20" max="20" width="10.140625" style="6" customWidth="1"/>
    <col min="21" max="21" width="4.7109375" style="6" customWidth="1"/>
    <col min="22" max="22" width="9.7109375" style="6" customWidth="1"/>
    <col min="23" max="16384" width="9.140625" style="6"/>
  </cols>
  <sheetData>
    <row r="1" spans="2:19" s="25" customFormat="1">
      <c r="M1" s="183" t="s">
        <v>12</v>
      </c>
      <c r="N1" s="183"/>
      <c r="O1" s="183"/>
      <c r="P1" s="183"/>
      <c r="Q1" s="183"/>
      <c r="R1" s="183"/>
      <c r="S1" s="183"/>
    </row>
    <row r="2" spans="2:19" s="25" customFormat="1" ht="25.5" customHeight="1">
      <c r="M2" s="179" t="s">
        <v>57</v>
      </c>
      <c r="N2" s="179"/>
      <c r="O2" s="179"/>
      <c r="P2" s="179"/>
      <c r="Q2" s="179"/>
      <c r="R2" s="179"/>
      <c r="S2" s="179"/>
    </row>
    <row r="3" spans="2:19" s="25" customFormat="1"/>
    <row r="4" spans="2:19" s="25" customFormat="1">
      <c r="M4" s="25" t="s">
        <v>54</v>
      </c>
    </row>
    <row r="5" spans="2:19" s="25" customFormat="1">
      <c r="M5" s="25" t="s">
        <v>53</v>
      </c>
    </row>
    <row r="6" spans="2:19" s="25" customFormat="1" ht="15" customHeight="1"/>
    <row r="7" spans="2:19" s="25" customFormat="1">
      <c r="B7" s="183" t="s">
        <v>117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</row>
    <row r="8" spans="2:19" s="25" customFormat="1">
      <c r="B8" s="183" t="s">
        <v>131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2:19" s="25" customFormat="1" ht="6.75" customHeight="1"/>
    <row r="10" spans="2:19" s="133" customFormat="1">
      <c r="B10" s="241" t="s">
        <v>24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</row>
    <row r="11" spans="2:19" s="133" customFormat="1" ht="6" customHeight="1"/>
    <row r="12" spans="2:19" s="133" customFormat="1" ht="21" customHeight="1">
      <c r="B12" s="100" t="s">
        <v>25</v>
      </c>
      <c r="C12" s="222" t="s">
        <v>26</v>
      </c>
      <c r="D12" s="222"/>
      <c r="E12" s="222"/>
      <c r="F12" s="222"/>
      <c r="G12" s="222"/>
      <c r="H12" s="222"/>
      <c r="I12" s="222"/>
      <c r="J12" s="222"/>
      <c r="K12" s="222"/>
      <c r="L12" s="222" t="s">
        <v>14</v>
      </c>
      <c r="M12" s="222"/>
      <c r="N12" s="222"/>
      <c r="O12" s="222" t="s">
        <v>27</v>
      </c>
      <c r="P12" s="222"/>
      <c r="Q12" s="222"/>
      <c r="R12" s="222"/>
      <c r="S12" s="222"/>
    </row>
    <row r="13" spans="2:19" s="133" customFormat="1">
      <c r="B13" s="100">
        <v>1</v>
      </c>
      <c r="C13" s="222">
        <v>2</v>
      </c>
      <c r="D13" s="222"/>
      <c r="E13" s="222"/>
      <c r="F13" s="222"/>
      <c r="G13" s="222"/>
      <c r="H13" s="222"/>
      <c r="I13" s="222"/>
      <c r="J13" s="222"/>
      <c r="K13" s="222"/>
      <c r="L13" s="222">
        <v>3</v>
      </c>
      <c r="M13" s="222"/>
      <c r="N13" s="222"/>
      <c r="O13" s="222">
        <v>4</v>
      </c>
      <c r="P13" s="222"/>
      <c r="Q13" s="222"/>
      <c r="R13" s="222"/>
      <c r="S13" s="222"/>
    </row>
    <row r="14" spans="2:19" s="133" customFormat="1">
      <c r="B14" s="100">
        <v>1</v>
      </c>
      <c r="C14" s="222" t="s">
        <v>29</v>
      </c>
      <c r="D14" s="222"/>
      <c r="E14" s="222"/>
      <c r="F14" s="222"/>
      <c r="G14" s="222"/>
      <c r="H14" s="222"/>
      <c r="I14" s="222"/>
      <c r="J14" s="222"/>
      <c r="K14" s="222"/>
      <c r="L14" s="243"/>
      <c r="M14" s="243"/>
      <c r="N14" s="243"/>
      <c r="O14" s="242">
        <v>4682400</v>
      </c>
      <c r="P14" s="242"/>
      <c r="Q14" s="242"/>
      <c r="R14" s="242"/>
      <c r="S14" s="242"/>
    </row>
    <row r="15" spans="2:19" s="133" customFormat="1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</row>
    <row r="16" spans="2:19" s="133" customFormat="1"/>
    <row r="17" spans="2:21" s="133" customFormat="1" ht="11.25" customHeight="1"/>
    <row r="18" spans="2:21" s="133" customFormat="1">
      <c r="B18" s="211" t="s">
        <v>146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</row>
    <row r="19" spans="2:21" s="133" customFormat="1" ht="9" customHeight="1"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</row>
    <row r="20" spans="2:21" s="133" customFormat="1" ht="21.75" customHeight="1">
      <c r="B20" s="100" t="s">
        <v>25</v>
      </c>
      <c r="C20" s="222" t="s">
        <v>26</v>
      </c>
      <c r="D20" s="222"/>
      <c r="E20" s="222"/>
      <c r="F20" s="222"/>
      <c r="G20" s="222"/>
      <c r="H20" s="222"/>
      <c r="I20" s="222"/>
      <c r="J20" s="222"/>
      <c r="K20" s="222"/>
      <c r="L20" s="222" t="s">
        <v>14</v>
      </c>
      <c r="M20" s="222"/>
      <c r="N20" s="222"/>
      <c r="O20" s="222" t="s">
        <v>27</v>
      </c>
      <c r="P20" s="222"/>
      <c r="Q20" s="222"/>
      <c r="R20" s="222"/>
      <c r="S20" s="222"/>
    </row>
    <row r="21" spans="2:21" s="133" customFormat="1">
      <c r="B21" s="134">
        <v>1</v>
      </c>
      <c r="C21" s="222">
        <v>2</v>
      </c>
      <c r="D21" s="222"/>
      <c r="E21" s="222"/>
      <c r="F21" s="222"/>
      <c r="G21" s="222"/>
      <c r="H21" s="222"/>
      <c r="I21" s="222"/>
      <c r="J21" s="222"/>
      <c r="K21" s="222"/>
      <c r="L21" s="222">
        <v>3</v>
      </c>
      <c r="M21" s="222"/>
      <c r="N21" s="222"/>
      <c r="O21" s="222">
        <v>4</v>
      </c>
      <c r="P21" s="222"/>
      <c r="Q21" s="222"/>
      <c r="R21" s="222"/>
      <c r="S21" s="222"/>
    </row>
    <row r="22" spans="2:21" s="133" customFormat="1">
      <c r="B22" s="100">
        <v>1</v>
      </c>
      <c r="C22" s="216" t="s">
        <v>59</v>
      </c>
      <c r="D22" s="217"/>
      <c r="E22" s="217"/>
      <c r="F22" s="217"/>
      <c r="G22" s="217"/>
      <c r="H22" s="217"/>
      <c r="I22" s="217"/>
      <c r="J22" s="217"/>
      <c r="K22" s="218"/>
      <c r="L22" s="243"/>
      <c r="M22" s="243"/>
      <c r="N22" s="243"/>
      <c r="O22" s="242">
        <v>1414100</v>
      </c>
      <c r="P22" s="242"/>
      <c r="Q22" s="242"/>
      <c r="R22" s="242"/>
      <c r="S22" s="242"/>
      <c r="T22" s="138"/>
      <c r="U22" s="139"/>
    </row>
    <row r="23" spans="2:21" s="133" customFormat="1">
      <c r="B23" s="135"/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141"/>
      <c r="N23" s="141"/>
      <c r="O23" s="142"/>
      <c r="P23" s="142"/>
      <c r="Q23" s="142"/>
      <c r="R23" s="142"/>
      <c r="S23" s="142"/>
    </row>
    <row r="24" spans="2:21" s="133" customFormat="1"/>
    <row r="25" spans="2:21" s="133" customFormat="1">
      <c r="B25" s="241" t="s">
        <v>130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</row>
    <row r="26" spans="2:21" s="133" customFormat="1" ht="15" customHeight="1"/>
    <row r="27" spans="2:21" s="133" customFormat="1" ht="25.5">
      <c r="B27" s="100" t="s">
        <v>25</v>
      </c>
      <c r="C27" s="222" t="s">
        <v>26</v>
      </c>
      <c r="D27" s="222"/>
      <c r="E27" s="222"/>
      <c r="F27" s="222"/>
      <c r="G27" s="222"/>
      <c r="H27" s="222" t="s">
        <v>28</v>
      </c>
      <c r="I27" s="222"/>
      <c r="J27" s="222" t="s">
        <v>51</v>
      </c>
      <c r="K27" s="222"/>
      <c r="L27" s="222"/>
      <c r="M27" s="222" t="s">
        <v>50</v>
      </c>
      <c r="N27" s="222"/>
      <c r="O27" s="222"/>
      <c r="P27" s="222" t="s">
        <v>48</v>
      </c>
      <c r="Q27" s="222"/>
      <c r="R27" s="222"/>
      <c r="S27" s="222"/>
    </row>
    <row r="28" spans="2:21" s="133" customFormat="1">
      <c r="B28" s="134">
        <v>1</v>
      </c>
      <c r="C28" s="222">
        <v>2</v>
      </c>
      <c r="D28" s="222"/>
      <c r="E28" s="222"/>
      <c r="F28" s="222"/>
      <c r="G28" s="222"/>
      <c r="H28" s="222">
        <v>3</v>
      </c>
      <c r="I28" s="222"/>
      <c r="J28" s="222">
        <v>4</v>
      </c>
      <c r="K28" s="222"/>
      <c r="L28" s="222"/>
      <c r="M28" s="222">
        <v>5</v>
      </c>
      <c r="N28" s="222"/>
      <c r="O28" s="222"/>
      <c r="P28" s="222">
        <v>6</v>
      </c>
      <c r="Q28" s="222"/>
      <c r="R28" s="222"/>
      <c r="S28" s="222"/>
    </row>
    <row r="29" spans="2:21" s="133" customFormat="1" ht="24.75" customHeight="1">
      <c r="B29" s="100">
        <v>1</v>
      </c>
      <c r="C29" s="216" t="s">
        <v>55</v>
      </c>
      <c r="D29" s="217"/>
      <c r="E29" s="217"/>
      <c r="F29" s="217"/>
      <c r="G29" s="218"/>
      <c r="H29" s="243"/>
      <c r="I29" s="243"/>
      <c r="J29" s="228">
        <f>P29/M29</f>
        <v>2112.6940639269405</v>
      </c>
      <c r="K29" s="229"/>
      <c r="L29" s="230"/>
      <c r="M29" s="228">
        <v>109.5</v>
      </c>
      <c r="N29" s="229"/>
      <c r="O29" s="230"/>
      <c r="P29" s="231">
        <v>231340</v>
      </c>
      <c r="Q29" s="231"/>
      <c r="R29" s="231"/>
      <c r="S29" s="231"/>
      <c r="T29" s="133" t="s">
        <v>78</v>
      </c>
    </row>
    <row r="30" spans="2:21" s="133" customFormat="1" ht="77.25" customHeight="1">
      <c r="B30" s="100">
        <v>2</v>
      </c>
      <c r="C30" s="216" t="s">
        <v>62</v>
      </c>
      <c r="D30" s="217"/>
      <c r="E30" s="217"/>
      <c r="F30" s="217"/>
      <c r="G30" s="218"/>
      <c r="H30" s="248"/>
      <c r="I30" s="249"/>
      <c r="J30" s="228">
        <f>P30/M30</f>
        <v>8.6531256961179395</v>
      </c>
      <c r="K30" s="229"/>
      <c r="L30" s="230"/>
      <c r="M30" s="228">
        <v>9876.2000000000007</v>
      </c>
      <c r="N30" s="229"/>
      <c r="O30" s="230"/>
      <c r="P30" s="219">
        <v>85460</v>
      </c>
      <c r="Q30" s="220"/>
      <c r="R30" s="220"/>
      <c r="S30" s="221"/>
      <c r="T30" s="133">
        <f>37980</f>
        <v>37980</v>
      </c>
    </row>
    <row r="31" spans="2:21" s="133" customFormat="1">
      <c r="B31" s="100"/>
      <c r="C31" s="256" t="s">
        <v>41</v>
      </c>
      <c r="D31" s="256"/>
      <c r="E31" s="256"/>
      <c r="F31" s="256"/>
      <c r="G31" s="256"/>
      <c r="H31" s="252"/>
      <c r="I31" s="252"/>
      <c r="J31" s="253"/>
      <c r="K31" s="254"/>
      <c r="L31" s="255"/>
      <c r="M31" s="253"/>
      <c r="N31" s="254"/>
      <c r="O31" s="255"/>
      <c r="P31" s="223">
        <f>SUM(P29:S30)</f>
        <v>316800</v>
      </c>
      <c r="Q31" s="224"/>
      <c r="R31" s="224"/>
      <c r="S31" s="225"/>
    </row>
    <row r="32" spans="2:21" s="133" customFormat="1"/>
    <row r="33" spans="2:22" s="133" customFormat="1" ht="24.75" customHeight="1">
      <c r="B33" s="232" t="s">
        <v>157</v>
      </c>
      <c r="C33" s="232"/>
      <c r="D33" s="232"/>
      <c r="E33" s="232"/>
      <c r="F33" s="232"/>
      <c r="G33" s="232"/>
      <c r="H33" s="232"/>
      <c r="I33" s="273">
        <f>P31+O22+O14</f>
        <v>6413300</v>
      </c>
      <c r="J33" s="273"/>
      <c r="K33" s="273"/>
      <c r="L33" s="141"/>
      <c r="M33" s="141"/>
      <c r="N33" s="141"/>
      <c r="O33" s="142"/>
      <c r="P33" s="142"/>
      <c r="Q33" s="142"/>
      <c r="R33" s="142"/>
      <c r="S33" s="142"/>
      <c r="V33" s="149"/>
    </row>
    <row r="34" spans="2:22" s="133" customFormat="1" ht="14.25" customHeight="1">
      <c r="B34" s="135"/>
      <c r="C34" s="140"/>
      <c r="D34" s="140"/>
      <c r="E34" s="140"/>
      <c r="F34" s="140"/>
      <c r="G34" s="140"/>
      <c r="H34" s="140"/>
      <c r="I34" s="140"/>
      <c r="J34" s="140"/>
      <c r="K34" s="140"/>
      <c r="L34" s="141"/>
      <c r="M34" s="141"/>
      <c r="N34" s="141"/>
      <c r="O34" s="142"/>
      <c r="P34" s="142"/>
      <c r="Q34" s="142"/>
      <c r="R34" s="142"/>
      <c r="S34" s="142"/>
      <c r="V34" s="149"/>
    </row>
    <row r="35" spans="2:22" s="133" customFormat="1">
      <c r="B35" s="135"/>
      <c r="C35" s="140"/>
      <c r="D35" s="140"/>
      <c r="E35" s="140"/>
      <c r="F35" s="140"/>
      <c r="G35" s="140"/>
      <c r="H35" s="140"/>
      <c r="I35" s="140"/>
      <c r="J35" s="140"/>
      <c r="K35" s="140"/>
      <c r="L35" s="141"/>
      <c r="M35" s="141"/>
      <c r="N35" s="141"/>
      <c r="O35" s="142"/>
      <c r="P35" s="142"/>
      <c r="Q35" s="142"/>
      <c r="R35" s="142"/>
      <c r="S35" s="142"/>
      <c r="V35" s="149"/>
    </row>
    <row r="36" spans="2:22" s="7" customFormat="1" ht="12.75" customHeight="1">
      <c r="B36" s="133" t="s">
        <v>155</v>
      </c>
      <c r="C36" s="133"/>
      <c r="D36" s="133"/>
      <c r="E36" s="133"/>
      <c r="F36" s="133"/>
      <c r="G36" s="133"/>
      <c r="L36" s="7" t="s">
        <v>44</v>
      </c>
      <c r="V36" s="49"/>
    </row>
    <row r="37" spans="2:22" s="7" customFormat="1" ht="12.75" customHeight="1">
      <c r="B37" s="133"/>
      <c r="C37" s="133"/>
      <c r="D37" s="133"/>
      <c r="E37" s="133"/>
      <c r="F37" s="133"/>
      <c r="G37" s="133"/>
      <c r="V37" s="49"/>
    </row>
    <row r="38" spans="2:22" s="7" customFormat="1">
      <c r="B38" s="133" t="s">
        <v>156</v>
      </c>
      <c r="C38" s="133"/>
      <c r="D38" s="133"/>
      <c r="E38" s="133"/>
      <c r="F38" s="133"/>
      <c r="G38" s="133"/>
      <c r="L38" s="7" t="s">
        <v>75</v>
      </c>
    </row>
    <row r="39" spans="2:22" s="7" customFormat="1"/>
    <row r="40" spans="2:22" s="7" customFormat="1"/>
    <row r="43" spans="2:22">
      <c r="V43" s="8"/>
    </row>
    <row r="44" spans="2:22">
      <c r="U44" s="9"/>
    </row>
  </sheetData>
  <mergeCells count="53">
    <mergeCell ref="M31:O31"/>
    <mergeCell ref="M30:O30"/>
    <mergeCell ref="C31:G31"/>
    <mergeCell ref="J30:L30"/>
    <mergeCell ref="C30:G30"/>
    <mergeCell ref="J27:L27"/>
    <mergeCell ref="H31:I31"/>
    <mergeCell ref="J31:L31"/>
    <mergeCell ref="B25:S25"/>
    <mergeCell ref="C29:G29"/>
    <mergeCell ref="H29:I29"/>
    <mergeCell ref="C27:G27"/>
    <mergeCell ref="M27:O27"/>
    <mergeCell ref="J28:L28"/>
    <mergeCell ref="H28:I28"/>
    <mergeCell ref="H27:I27"/>
    <mergeCell ref="C28:G28"/>
    <mergeCell ref="J29:L29"/>
    <mergeCell ref="C14:K14"/>
    <mergeCell ref="L13:N13"/>
    <mergeCell ref="L14:N14"/>
    <mergeCell ref="B10:S10"/>
    <mergeCell ref="L12:N12"/>
    <mergeCell ref="C12:K12"/>
    <mergeCell ref="O12:S12"/>
    <mergeCell ref="O22:S22"/>
    <mergeCell ref="L22:N22"/>
    <mergeCell ref="C21:K21"/>
    <mergeCell ref="L20:N20"/>
    <mergeCell ref="C22:K22"/>
    <mergeCell ref="O20:S20"/>
    <mergeCell ref="L21:N21"/>
    <mergeCell ref="C20:K20"/>
    <mergeCell ref="M1:S1"/>
    <mergeCell ref="M2:S2"/>
    <mergeCell ref="B7:S7"/>
    <mergeCell ref="B8:S8"/>
    <mergeCell ref="O21:S21"/>
    <mergeCell ref="B18:S18"/>
    <mergeCell ref="O14:S14"/>
    <mergeCell ref="O13:S13"/>
    <mergeCell ref="B15:S15"/>
    <mergeCell ref="C13:K13"/>
    <mergeCell ref="B33:H33"/>
    <mergeCell ref="I33:K33"/>
    <mergeCell ref="P27:S27"/>
    <mergeCell ref="M29:O29"/>
    <mergeCell ref="M28:O28"/>
    <mergeCell ref="P29:S29"/>
    <mergeCell ref="P28:S28"/>
    <mergeCell ref="P31:S31"/>
    <mergeCell ref="P30:S30"/>
    <mergeCell ref="H30:I30"/>
  </mergeCells>
  <phoneticPr fontId="2" type="noConversion"/>
  <pageMargins left="0.59055118110236227" right="0" top="0.39370078740157483" bottom="0.19685039370078741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смета (3)</vt:lpstr>
      <vt:lpstr>2020</vt:lpstr>
      <vt:lpstr>2021</vt:lpstr>
      <vt:lpstr>2021 спорт оборудование</vt:lpstr>
      <vt:lpstr>2022</vt:lpstr>
      <vt:lpstr>'2020'!Область_печати</vt:lpstr>
      <vt:lpstr>'2021'!Область_печати</vt:lpstr>
      <vt:lpstr>'2021 спорт оборудование'!Область_печати</vt:lpstr>
      <vt:lpstr>'2022'!Область_печати</vt:lpstr>
      <vt:lpstr>'смета (3)'!Область_печати</vt:lpstr>
    </vt:vector>
  </TitlesOfParts>
  <Company>Администрация Рунянского муниц рай (МЦБ)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QNX</dc:creator>
  <cp:lastModifiedBy>DUSH</cp:lastModifiedBy>
  <cp:lastPrinted>2020-01-14T06:28:31Z</cp:lastPrinted>
  <dcterms:created xsi:type="dcterms:W3CDTF">2011-11-10T05:26:38Z</dcterms:created>
  <dcterms:modified xsi:type="dcterms:W3CDTF">2020-07-23T11:04:59Z</dcterms:modified>
</cp:coreProperties>
</file>