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смета (2)" sheetId="7" r:id="rId1"/>
    <sheet name="расчеты 2019" sheetId="11" r:id="rId2"/>
    <sheet name="расчеты 2018" sheetId="10" r:id="rId3"/>
    <sheet name="расчеты2017" sheetId="6" r:id="rId4"/>
    <sheet name="дост.среда" sheetId="12" r:id="rId5"/>
    <sheet name="негорин" sheetId="9" r:id="rId6"/>
  </sheets>
  <definedNames>
    <definedName name="_xlnm.Print_Area" localSheetId="4">дост.среда!$A$1:$S$26</definedName>
    <definedName name="_xlnm.Print_Area" localSheetId="5">негорин!$A$1:$S$26</definedName>
    <definedName name="_xlnm.Print_Area" localSheetId="2">'расчеты 2018'!$A$1:$S$100</definedName>
    <definedName name="_xlnm.Print_Area" localSheetId="1">'расчеты 2019'!$A$1:$S$100</definedName>
    <definedName name="_xlnm.Print_Area" localSheetId="3">расчеты2017!$A$1:$S$104</definedName>
    <definedName name="_xlnm.Print_Area" localSheetId="0">'смета (2)'!$A$1:$L$72</definedName>
  </definedNames>
  <calcPr calcId="125725"/>
</workbook>
</file>

<file path=xl/calcChain.xml><?xml version="1.0" encoding="utf-8"?>
<calcChain xmlns="http://schemas.openxmlformats.org/spreadsheetml/2006/main">
  <c r="B35" i="7"/>
  <c r="I48"/>
  <c r="I45"/>
  <c r="I58"/>
  <c r="I40"/>
  <c r="I39" s="1"/>
  <c r="I38" s="1"/>
  <c r="I37" s="1"/>
  <c r="I32" s="1"/>
  <c r="I31" s="1"/>
  <c r="I66" s="1"/>
  <c r="I62"/>
  <c r="I61" s="1"/>
  <c r="O17" i="12"/>
  <c r="I20"/>
  <c r="O67" i="6"/>
  <c r="O78"/>
  <c r="P48"/>
  <c r="O97"/>
  <c r="O87"/>
  <c r="J40" i="7"/>
  <c r="J48"/>
  <c r="J45" s="1"/>
  <c r="J39" s="1"/>
  <c r="J58"/>
  <c r="J62"/>
  <c r="J61" s="1"/>
  <c r="K40"/>
  <c r="K48"/>
  <c r="K45"/>
  <c r="K58"/>
  <c r="K39"/>
  <c r="K38" s="1"/>
  <c r="K37" s="1"/>
  <c r="K32" s="1"/>
  <c r="K31" s="1"/>
  <c r="K66" s="1"/>
  <c r="K62"/>
  <c r="K61"/>
  <c r="L40"/>
  <c r="L48"/>
  <c r="L45" s="1"/>
  <c r="L39" s="1"/>
  <c r="L58"/>
  <c r="L62"/>
  <c r="L61" s="1"/>
  <c r="B32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P38" i="11"/>
  <c r="P38" i="10"/>
  <c r="P38" i="6"/>
  <c r="O55" i="10"/>
  <c r="P47" i="11"/>
  <c r="P46"/>
  <c r="P47" i="10"/>
  <c r="P46"/>
  <c r="P35" i="6"/>
  <c r="P35" i="10"/>
  <c r="P35" i="11"/>
  <c r="O29"/>
  <c r="O29" i="10"/>
  <c r="O29" i="6"/>
  <c r="Q23" i="11"/>
  <c r="I95" s="1"/>
  <c r="T37"/>
  <c r="P39"/>
  <c r="T47"/>
  <c r="P48"/>
  <c r="O57"/>
  <c r="O67"/>
  <c r="O78"/>
  <c r="O85"/>
  <c r="T91"/>
  <c r="O93"/>
  <c r="Q23" i="10"/>
  <c r="I95" s="1"/>
  <c r="T37"/>
  <c r="P39"/>
  <c r="T47"/>
  <c r="P48"/>
  <c r="O57"/>
  <c r="O67"/>
  <c r="O78"/>
  <c r="O85"/>
  <c r="T91"/>
  <c r="O93"/>
  <c r="O17" i="9"/>
  <c r="I20" s="1"/>
  <c r="P39" i="6"/>
  <c r="I99" s="1"/>
  <c r="Q23"/>
  <c r="O57"/>
  <c r="T93"/>
  <c r="T37"/>
  <c r="T47"/>
  <c r="Q66" i="7"/>
  <c r="Q67"/>
  <c r="Q58"/>
  <c r="J38" l="1"/>
  <c r="J37" s="1"/>
  <c r="J32" s="1"/>
  <c r="J31" s="1"/>
  <c r="J66" s="1"/>
  <c r="L38"/>
  <c r="L37" s="1"/>
  <c r="L32" s="1"/>
  <c r="L31" s="1"/>
  <c r="L66" s="1"/>
</calcChain>
</file>

<file path=xl/comments1.xml><?xml version="1.0" encoding="utf-8"?>
<comments xmlns="http://schemas.openxmlformats.org/spreadsheetml/2006/main">
  <authors>
    <author>QNX</author>
  </authors>
  <commentList>
    <comment ref="I54" authorId="0">
      <text>
        <r>
          <rPr>
            <b/>
            <sz val="8"/>
            <color indexed="81"/>
            <rFont val="Tahoma"/>
            <charset val="204"/>
          </rPr>
          <t>QNX:</t>
        </r>
        <r>
          <rPr>
            <sz val="8"/>
            <color indexed="81"/>
            <rFont val="Tahoma"/>
            <charset val="204"/>
          </rPr>
          <t xml:space="preserve">
вывоз тбо
</t>
        </r>
      </text>
    </comment>
  </commentList>
</comments>
</file>

<file path=xl/sharedStrings.xml><?xml version="1.0" encoding="utf-8"?>
<sst xmlns="http://schemas.openxmlformats.org/spreadsheetml/2006/main" count="535" uniqueCount="198">
  <si>
    <t>Главный распорядитель бюджетных средств:</t>
  </si>
  <si>
    <t>Наименование бюджета:</t>
  </si>
  <si>
    <t>Единица измерения: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</si>
  <si>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</si>
  <si>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</si>
  <si>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</si>
  <si>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</si>
  <si>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</si>
  <si>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</si>
  <si>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</si>
  <si>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</si>
  <si>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</si>
  <si>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</si>
  <si>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Утверждаю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</si>
  <si>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</si>
  <si>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</si>
  <si>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</si>
  <si>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</si>
  <si>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</si>
  <si>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</si>
  <si>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</si>
  <si>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</si>
  <si>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</si>
  <si>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</si>
  <si>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</si>
  <si>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</si>
  <si>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</si>
  <si>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</si>
  <si>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</si>
  <si>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</si>
  <si>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</si>
  <si>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2. Расчет расходов по подстатье 212 "Прочие выплаты"</t>
  </si>
  <si>
    <t>код строки</t>
  </si>
  <si>
    <t>Сумма расходов (гр. 4*гр.5*гр.6) (рублей)</t>
  </si>
  <si>
    <t>03</t>
  </si>
  <si>
    <t>04</t>
  </si>
  <si>
    <t>3. Расчет расходов по подстатье 213 "Начисления на выплаты по оплате труда</t>
  </si>
  <si>
    <t>05</t>
  </si>
  <si>
    <t>Заработная плата</t>
  </si>
  <si>
    <t>Начисления на выплаты по оплате труда</t>
  </si>
  <si>
    <t>Таблица 1</t>
  </si>
  <si>
    <t>07</t>
  </si>
  <si>
    <t>08</t>
  </si>
  <si>
    <t>09</t>
  </si>
  <si>
    <t>Оплата труда и начисления на выплаты по оплате труда</t>
  </si>
  <si>
    <t>Прочие выплаты</t>
  </si>
  <si>
    <t>Оплата работ, услуг</t>
  </si>
  <si>
    <t>Услуги связи</t>
  </si>
  <si>
    <t>Коммунальные услуги</t>
  </si>
  <si>
    <t>оплата услуг отопления</t>
  </si>
  <si>
    <t>электроэнергия</t>
  </si>
  <si>
    <t>водоснабжение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</si>
  <si>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</si>
  <si>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</si>
  <si>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</si>
  <si>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</si>
  <si>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</si>
  <si>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</si>
  <si>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</si>
  <si>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</si>
  <si>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</si>
  <si>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</si>
  <si>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ИТОГО</t>
  </si>
  <si>
    <t>02</t>
  </si>
  <si>
    <t>06</t>
  </si>
  <si>
    <t>Всего</t>
  </si>
  <si>
    <t>руб.</t>
  </si>
  <si>
    <t>А. А. Сердюкова</t>
  </si>
  <si>
    <t>тел. 8-84453-7-12-97</t>
  </si>
  <si>
    <t>10</t>
  </si>
  <si>
    <t>Директор -главный бухгалтер</t>
  </si>
  <si>
    <t>А.А.Сердюкова</t>
  </si>
  <si>
    <t>Получатель бюджетных средств:</t>
  </si>
  <si>
    <t>выплаты в месяц</t>
  </si>
  <si>
    <t>количество месяцев</t>
  </si>
  <si>
    <t>Сумма расходов (гр.4*гр.5) (рублей)</t>
  </si>
  <si>
    <t>стоимость</t>
  </si>
  <si>
    <t>абонентская плата за телефон</t>
  </si>
  <si>
    <t>количество</t>
  </si>
  <si>
    <t>налог на имущество</t>
  </si>
  <si>
    <t>4. Расчет расходов по подстатье 221 "Услуги связи"</t>
  </si>
  <si>
    <t>количество сотрудников</t>
  </si>
  <si>
    <t>стоимость за единицу потребления</t>
  </si>
  <si>
    <t>итого</t>
  </si>
  <si>
    <t>вывоз ЖБО</t>
  </si>
  <si>
    <t>таблица 1</t>
  </si>
  <si>
    <t>интернет</t>
  </si>
  <si>
    <t>приобретение призов, грамот</t>
  </si>
  <si>
    <t>"__" _________ 201    г.</t>
  </si>
  <si>
    <t>"__" _________ 201   г.</t>
  </si>
  <si>
    <t>оплата услуг газоснабжения</t>
  </si>
  <si>
    <t>001</t>
  </si>
  <si>
    <t>_______________ Ю. Б. Сизов</t>
  </si>
  <si>
    <t>Подача поставщиком присоеденённую сеть тепловой энергии в горячей воде абоненту</t>
  </si>
  <si>
    <t>опрессовка</t>
  </si>
  <si>
    <t>материальное обеспечение участников соревнований (проживание)</t>
  </si>
  <si>
    <t>прочие налоги</t>
  </si>
  <si>
    <t>_______________ М. Н. Битюцкий</t>
  </si>
  <si>
    <t>Администрация Руднянского муниципального района</t>
  </si>
  <si>
    <t>I год планового периода</t>
  </si>
  <si>
    <t>II год планового периода</t>
  </si>
  <si>
    <t>Директор-главный бухгалтер МКУ МЦБ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</si>
  <si>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</si>
  <si>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Директор МКУ ДО "Руднянская ДЮСШ"</t>
  </si>
  <si>
    <t>Муниципальное казенное  учреждение дополнительного образования "Руднянская детско-юношеская спортивная школа"</t>
  </si>
  <si>
    <t>заправка картриджей</t>
  </si>
  <si>
    <t>материальное обеспечение участников соревнований</t>
  </si>
  <si>
    <t>Экономист</t>
  </si>
  <si>
    <t>района</t>
  </si>
  <si>
    <t xml:space="preserve">Согласовано </t>
  </si>
  <si>
    <t>и попечительства, физической</t>
  </si>
  <si>
    <t>культуры и спорта</t>
  </si>
  <si>
    <t>Глава Руднянского муниципального</t>
  </si>
  <si>
    <t>Командировочные расходы</t>
  </si>
  <si>
    <t>количество дней</t>
  </si>
  <si>
    <t>5. Расчет расходов по подстатье 223 "Коммунальные услуги"</t>
  </si>
  <si>
    <t>6. Расчет расходов по подстатье 225 "услуги по содержанию имущества"</t>
  </si>
  <si>
    <t>7. Расчет расходов по подстатье 226 "услуги по содержанию имущества"</t>
  </si>
  <si>
    <t>8. Расчет расходов по подстатье 290 "Прочие расходы"</t>
  </si>
  <si>
    <t>установление версии для слабовидящих на сайте</t>
  </si>
  <si>
    <t>услуги нотариуса</t>
  </si>
  <si>
    <t>9. Расчет расходов по подстатье 310 "Увеличение стоимости основных средств"</t>
  </si>
  <si>
    <t>10. Расчет расходов по подстатье 340 "Увеличение стоимости материальных запасов"</t>
  </si>
  <si>
    <t>приобретение хозяйственных товаров</t>
  </si>
  <si>
    <t>приобретение спортивного инвентаря</t>
  </si>
  <si>
    <t>медицинский осмотр</t>
  </si>
  <si>
    <t>31400 (38,9р*550л)</t>
  </si>
  <si>
    <t>приобретение флагов, растяжек</t>
  </si>
  <si>
    <t>Начисления на выплаты по оплате труда 30,2%</t>
  </si>
  <si>
    <t>216794,78*12-(совместители 19270,79*2)</t>
  </si>
  <si>
    <t xml:space="preserve">абонентская плата </t>
  </si>
  <si>
    <t>минуты</t>
  </si>
  <si>
    <t>ГСМ АИ-92 (280л*40,30)</t>
  </si>
  <si>
    <t>1. Расчет расходов по подстатье 340 "Увеличение стоимости материальных запасов"</t>
  </si>
  <si>
    <t>Приобретение материала для огнезащитной обработки (0,24кг*87руб)</t>
  </si>
  <si>
    <t>Е.Н.Калякина</t>
  </si>
  <si>
    <t>Вывоз ТБО 474,92*12мес</t>
  </si>
  <si>
    <t>к бюджетной смете расходов на 2017 год</t>
  </si>
  <si>
    <t>Всего по смете на 2017 год</t>
  </si>
  <si>
    <t>Всего по смете  на 2017 год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</si>
  <si>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</t>
  </si>
  <si>
    <t>к бюджетной смете расходов на 2018 год</t>
  </si>
  <si>
    <t>1909,13*103,5%</t>
  </si>
  <si>
    <t>8,39*106,3%</t>
  </si>
  <si>
    <t xml:space="preserve">ГСМ </t>
  </si>
  <si>
    <t>к бюджетной смете расходов на 2019 год</t>
  </si>
  <si>
    <t>Всего по смете  на 2019 год</t>
  </si>
  <si>
    <t>Всего по смете  на 2018 год</t>
  </si>
  <si>
    <t xml:space="preserve">Начальника отдела образования, опеки </t>
  </si>
  <si>
    <t>________________ И. Н. Парамошкина</t>
  </si>
  <si>
    <t>Образование</t>
  </si>
  <si>
    <t>Дополнительное образование</t>
  </si>
  <si>
    <t>Ведомственная программа "Развитие образования в Руднянском муниципальном районе"</t>
  </si>
  <si>
    <t>Содействие развитию дополнительного образования</t>
  </si>
  <si>
    <t>Обеспечение деятельности казенных учрежедний дополнительного образования</t>
  </si>
  <si>
    <t>445</t>
  </si>
  <si>
    <t>Уплата налогов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</si>
  <si>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</si>
  <si>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</si>
  <si>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</si>
  <si>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Гл.экономист</t>
  </si>
  <si>
    <t>И. Н. Нароженко</t>
  </si>
  <si>
    <t>БЮДЖЕТНАЯ  СМЕТА  НА 2017 ГОД</t>
  </si>
  <si>
    <t>материальное обеспечение участников соревнований (взносы )</t>
  </si>
  <si>
    <t>обслуживание сайтов (версия для слабовидящих)</t>
  </si>
  <si>
    <t>приобретение канцтоваров</t>
  </si>
  <si>
    <t>материалы для установки озвучки (столбы, трос, провод)</t>
  </si>
  <si>
    <t>двухполосная всепогодная звуковая колонна</t>
  </si>
  <si>
    <t>трансляционный миксер-усилитель</t>
  </si>
  <si>
    <t>приобретение спортинвентаря</t>
  </si>
  <si>
    <t>А.О. Собкина</t>
  </si>
  <si>
    <t>1. Расчет расходов по подстатье225 "Услуги по содержанию имущества"</t>
  </si>
  <si>
    <t>Мероприятия по доступной среде</t>
  </si>
  <si>
    <t>от 13 марта 2017 г.</t>
  </si>
  <si>
    <t>Исполнитель: экономист МКУ МЦБ</t>
  </si>
  <si>
    <t>Муниципальная программа "Формирование доступной для инвалидов и других маломобильных групп населения среды обитания"</t>
  </si>
  <si>
    <t>1300000000</t>
  </si>
  <si>
    <t>Обустройство мест пребывания инвалидов и других маломобильных групп населения</t>
  </si>
  <si>
    <t>1300100000</t>
  </si>
  <si>
    <t>1300100020</t>
  </si>
  <si>
    <t>244</t>
  </si>
  <si>
    <t>225</t>
  </si>
  <si>
    <t>150000</t>
  </si>
  <si>
    <t>11</t>
  </si>
  <si>
    <t>12</t>
  </si>
  <si>
    <t>13</t>
  </si>
  <si>
    <t>16</t>
  </si>
  <si>
    <t>17</t>
  </si>
  <si>
    <t>20</t>
  </si>
  <si>
    <t>21</t>
  </si>
  <si>
    <t>24</t>
  </si>
  <si>
    <t>26</t>
  </si>
  <si>
    <t>27</t>
  </si>
  <si>
    <t>14</t>
  </si>
  <si>
    <t>33</t>
  </si>
  <si>
    <t>34</t>
  </si>
  <si>
    <t>29</t>
  </si>
  <si>
    <t>30</t>
  </si>
</sst>
</file>

<file path=xl/styles.xml><?xml version="1.0" encoding="utf-8"?>
<styleSheet xmlns="http://schemas.openxmlformats.org/spreadsheetml/2006/main">
  <numFmts count="2">
    <numFmt numFmtId="164" formatCode="0000000"/>
    <numFmt numFmtId="166" formatCode="0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7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7.5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i/>
      <sz val="7"/>
      <name val="Arial Cyr"/>
      <charset val="204"/>
    </font>
    <font>
      <i/>
      <sz val="7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9" fillId="0" borderId="0" xfId="0" applyFont="1"/>
    <xf numFmtId="0" fontId="4" fillId="0" borderId="0" xfId="0" applyFont="1"/>
    <xf numFmtId="0" fontId="1" fillId="0" borderId="0" xfId="0" applyFont="1"/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/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9" fontId="9" fillId="0" borderId="0" xfId="0" applyNumberFormat="1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 applyBorder="1"/>
    <xf numFmtId="4" fontId="9" fillId="0" borderId="0" xfId="0" applyNumberFormat="1" applyFont="1"/>
    <xf numFmtId="0" fontId="2" fillId="0" borderId="0" xfId="0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/>
    <xf numFmtId="166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3" fontId="14" fillId="0" borderId="1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4" fillId="0" borderId="1" xfId="0" applyFont="1" applyFill="1" applyBorder="1" applyAlignment="1">
      <alignment wrapText="1"/>
    </xf>
    <xf numFmtId="0" fontId="14" fillId="0" borderId="1" xfId="0" applyFont="1" applyBorder="1"/>
    <xf numFmtId="3" fontId="14" fillId="0" borderId="1" xfId="0" applyNumberFormat="1" applyFont="1" applyFill="1" applyBorder="1"/>
    <xf numFmtId="3" fontId="3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/>
    <xf numFmtId="3" fontId="7" fillId="0" borderId="1" xfId="0" applyNumberFormat="1" applyFont="1" applyFill="1" applyBorder="1"/>
    <xf numFmtId="3" fontId="13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/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9" fillId="0" borderId="3" xfId="0" applyFont="1" applyBorder="1"/>
    <xf numFmtId="166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" fontId="9" fillId="0" borderId="5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wrapText="1"/>
    </xf>
    <xf numFmtId="4" fontId="9" fillId="0" borderId="3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9" fillId="2" borderId="5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4" fontId="9" fillId="2" borderId="3" xfId="0" applyNumberFormat="1" applyFont="1" applyFill="1" applyBorder="1" applyAlignment="1">
      <alignment horizontal="center" wrapText="1"/>
    </xf>
    <xf numFmtId="2" fontId="9" fillId="0" borderId="5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1" fontId="9" fillId="0" borderId="5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topLeftCell="A35" zoomScale="60" zoomScaleNormal="130" workbookViewId="0">
      <selection activeCell="G59" sqref="G59"/>
    </sheetView>
  </sheetViews>
  <sheetFormatPr defaultRowHeight="12.75"/>
  <cols>
    <col min="1" max="1" width="29.42578125" style="23" customWidth="1"/>
    <col min="2" max="2" width="5.5703125" style="23" customWidth="1"/>
    <col min="3" max="3" width="4.140625" style="23" customWidth="1"/>
    <col min="4" max="4" width="4.5703125" style="23" customWidth="1"/>
    <col min="5" max="5" width="8.85546875" style="23" customWidth="1"/>
    <col min="6" max="6" width="6.85546875" style="23" customWidth="1"/>
    <col min="7" max="7" width="6.140625" style="23" customWidth="1"/>
    <col min="8" max="8" width="5.7109375" style="23" customWidth="1"/>
    <col min="9" max="9" width="7.85546875" style="23" customWidth="1"/>
    <col min="10" max="10" width="5.85546875" style="23" customWidth="1"/>
    <col min="11" max="12" width="7.5703125" style="23" customWidth="1"/>
    <col min="13" max="13" width="9.28515625" style="23" customWidth="1"/>
    <col min="14" max="14" width="7" style="23" customWidth="1"/>
    <col min="15" max="15" width="4" style="23" customWidth="1"/>
    <col min="16" max="16" width="16.85546875" style="23" customWidth="1"/>
    <col min="17" max="17" width="11.42578125" style="23" bestFit="1" customWidth="1"/>
    <col min="18" max="16384" width="9.140625" style="23"/>
  </cols>
  <sheetData>
    <row r="1" spans="1:12">
      <c r="A1" s="1" t="s">
        <v>109</v>
      </c>
      <c r="F1" s="1" t="s">
        <v>13</v>
      </c>
      <c r="G1" s="46"/>
      <c r="H1" s="1"/>
      <c r="I1" s="10"/>
      <c r="J1" s="10"/>
      <c r="L1" s="46"/>
    </row>
    <row r="2" spans="1:12">
      <c r="A2" s="1" t="s">
        <v>148</v>
      </c>
      <c r="F2" s="1"/>
      <c r="G2" s="46"/>
      <c r="H2" s="1"/>
      <c r="I2" s="10"/>
      <c r="J2" s="10"/>
      <c r="L2" s="46"/>
    </row>
    <row r="3" spans="1:12">
      <c r="A3" s="1" t="s">
        <v>110</v>
      </c>
      <c r="F3" s="1" t="s">
        <v>112</v>
      </c>
      <c r="G3" s="46"/>
      <c r="H3" s="1"/>
      <c r="I3" s="10"/>
      <c r="J3" s="10"/>
      <c r="L3" s="46"/>
    </row>
    <row r="4" spans="1:12">
      <c r="A4" s="1" t="s">
        <v>111</v>
      </c>
      <c r="F4" s="1" t="s">
        <v>108</v>
      </c>
      <c r="G4" s="46"/>
      <c r="H4" s="1"/>
      <c r="I4" s="10"/>
      <c r="J4" s="10"/>
      <c r="L4" s="46"/>
    </row>
    <row r="5" spans="1:12">
      <c r="A5" s="1" t="s">
        <v>149</v>
      </c>
      <c r="F5" s="1" t="s">
        <v>97</v>
      </c>
      <c r="G5" s="4"/>
      <c r="H5" s="4"/>
      <c r="I5" s="4"/>
      <c r="J5" s="4"/>
      <c r="K5" s="4"/>
      <c r="L5" s="4"/>
    </row>
    <row r="6" spans="1:12">
      <c r="A6" s="1" t="s">
        <v>89</v>
      </c>
      <c r="F6" s="1" t="s">
        <v>89</v>
      </c>
      <c r="G6" s="4"/>
      <c r="H6" s="4"/>
      <c r="I6" s="4"/>
      <c r="J6" s="4"/>
      <c r="K6" s="4"/>
      <c r="L6" s="4"/>
    </row>
    <row r="7" spans="1:12">
      <c r="G7" s="1"/>
      <c r="H7" s="1"/>
      <c r="I7" s="10"/>
      <c r="J7" s="10"/>
      <c r="K7" s="10"/>
      <c r="L7" s="10"/>
    </row>
    <row r="8" spans="1:12" ht="8.25" customHeight="1">
      <c r="J8" s="4" t="s">
        <v>3</v>
      </c>
      <c r="K8" s="4"/>
      <c r="L8" s="4"/>
    </row>
    <row r="9" spans="1:12" ht="0.75" customHeight="1">
      <c r="H9" s="97" t="s">
        <v>4</v>
      </c>
      <c r="I9" s="98"/>
      <c r="J9" s="100">
        <v>501012</v>
      </c>
      <c r="K9" s="12"/>
      <c r="L9" s="12"/>
    </row>
    <row r="10" spans="1:12">
      <c r="A10" s="91"/>
      <c r="B10" s="91"/>
      <c r="C10" s="91"/>
      <c r="D10" s="91"/>
      <c r="E10" s="91"/>
      <c r="F10" s="91"/>
      <c r="G10" s="91"/>
      <c r="H10" s="97"/>
      <c r="I10" s="98"/>
      <c r="J10" s="100"/>
      <c r="K10" s="12"/>
      <c r="L10" s="12"/>
    </row>
    <row r="11" spans="1:12" hidden="1">
      <c r="H11" s="97" t="s">
        <v>5</v>
      </c>
      <c r="I11" s="98"/>
      <c r="J11" s="100"/>
      <c r="K11" s="12"/>
      <c r="L11" s="12"/>
    </row>
    <row r="12" spans="1:12">
      <c r="A12" s="93" t="s">
        <v>162</v>
      </c>
      <c r="B12" s="93"/>
      <c r="C12" s="93"/>
      <c r="D12" s="93"/>
      <c r="E12" s="93"/>
      <c r="F12" s="93"/>
      <c r="G12" s="93"/>
      <c r="H12" s="97"/>
      <c r="I12" s="98"/>
      <c r="J12" s="100"/>
      <c r="K12" s="12"/>
      <c r="L12" s="12"/>
    </row>
    <row r="13" spans="1:12">
      <c r="A13" s="93" t="s">
        <v>173</v>
      </c>
      <c r="B13" s="93"/>
      <c r="C13" s="93"/>
      <c r="D13" s="93"/>
      <c r="E13" s="93"/>
      <c r="F13" s="93"/>
      <c r="G13" s="93"/>
      <c r="H13" s="97" t="s">
        <v>6</v>
      </c>
      <c r="I13" s="98"/>
      <c r="J13" s="100"/>
      <c r="K13" s="12"/>
      <c r="L13" s="12"/>
    </row>
    <row r="14" spans="1:12" ht="0.75" customHeight="1">
      <c r="A14" s="4"/>
      <c r="B14" s="4"/>
      <c r="C14" s="4"/>
      <c r="D14" s="4"/>
      <c r="E14" s="4"/>
      <c r="F14" s="4"/>
      <c r="G14" s="4"/>
      <c r="H14" s="97"/>
      <c r="I14" s="98"/>
      <c r="J14" s="100"/>
      <c r="K14" s="12"/>
      <c r="L14" s="12"/>
    </row>
    <row r="15" spans="1:12" ht="30.75" customHeight="1">
      <c r="A15" s="4" t="s">
        <v>72</v>
      </c>
      <c r="B15" s="94" t="s">
        <v>104</v>
      </c>
      <c r="C15" s="94"/>
      <c r="D15" s="94"/>
      <c r="E15" s="94"/>
      <c r="F15" s="94"/>
      <c r="G15" s="94"/>
      <c r="H15" s="97" t="s">
        <v>7</v>
      </c>
      <c r="I15" s="98"/>
      <c r="J15" s="100"/>
      <c r="K15" s="12"/>
      <c r="L15" s="12"/>
    </row>
    <row r="16" spans="1:12" hidden="1">
      <c r="A16" s="4"/>
      <c r="B16" s="11"/>
      <c r="C16" s="11"/>
      <c r="D16" s="11"/>
      <c r="E16" s="11"/>
      <c r="F16" s="11"/>
      <c r="G16" s="11"/>
      <c r="H16" s="97"/>
      <c r="I16" s="98"/>
      <c r="J16" s="100"/>
      <c r="K16" s="12"/>
      <c r="L16" s="12"/>
    </row>
    <row r="17" spans="1:14">
      <c r="A17" s="4" t="s">
        <v>12</v>
      </c>
      <c r="B17" s="95" t="s">
        <v>98</v>
      </c>
      <c r="C17" s="95"/>
      <c r="D17" s="95"/>
      <c r="E17" s="95"/>
      <c r="F17" s="95"/>
      <c r="G17" s="95"/>
      <c r="H17" s="97" t="s">
        <v>7</v>
      </c>
      <c r="I17" s="98"/>
      <c r="J17" s="100"/>
      <c r="K17" s="12"/>
      <c r="L17" s="12"/>
    </row>
    <row r="18" spans="1:14" hidden="1">
      <c r="A18" s="4"/>
      <c r="B18" s="11"/>
      <c r="C18" s="11"/>
      <c r="D18" s="11"/>
      <c r="E18" s="11"/>
      <c r="F18" s="11"/>
      <c r="G18" s="11"/>
      <c r="H18" s="97"/>
      <c r="I18" s="98"/>
      <c r="J18" s="100"/>
      <c r="K18" s="12"/>
      <c r="L18" s="12"/>
    </row>
    <row r="19" spans="1:14">
      <c r="A19" s="4" t="s">
        <v>0</v>
      </c>
      <c r="B19" s="95" t="s">
        <v>98</v>
      </c>
      <c r="C19" s="95"/>
      <c r="D19" s="95"/>
      <c r="E19" s="95"/>
      <c r="F19" s="95"/>
      <c r="G19" s="95"/>
      <c r="H19" s="97" t="s">
        <v>8</v>
      </c>
      <c r="I19" s="98"/>
      <c r="J19" s="100"/>
      <c r="K19" s="12"/>
      <c r="L19" s="12"/>
    </row>
    <row r="20" spans="1:14" ht="0.75" customHeight="1">
      <c r="A20" s="4"/>
      <c r="B20" s="11"/>
      <c r="C20" s="11"/>
      <c r="D20" s="11"/>
      <c r="E20" s="11"/>
      <c r="F20" s="11"/>
      <c r="G20" s="11"/>
      <c r="H20" s="97"/>
      <c r="I20" s="98"/>
      <c r="J20" s="100"/>
      <c r="K20" s="12"/>
      <c r="L20" s="12"/>
    </row>
    <row r="21" spans="1:14" ht="9.75" customHeight="1">
      <c r="A21" s="4" t="s">
        <v>1</v>
      </c>
      <c r="B21" s="11"/>
      <c r="C21" s="11"/>
      <c r="D21" s="11"/>
      <c r="E21" s="11"/>
      <c r="F21" s="11"/>
      <c r="G21" s="11"/>
      <c r="H21" s="97" t="s">
        <v>9</v>
      </c>
      <c r="I21" s="98"/>
      <c r="J21" s="100"/>
      <c r="K21" s="12"/>
      <c r="L21" s="12"/>
    </row>
    <row r="22" spans="1:14" ht="0.75" customHeight="1">
      <c r="A22" s="4"/>
      <c r="B22" s="11"/>
      <c r="C22" s="11"/>
      <c r="D22" s="11"/>
      <c r="E22" s="11"/>
      <c r="F22" s="11"/>
      <c r="G22" s="11"/>
      <c r="H22" s="97"/>
      <c r="I22" s="98"/>
      <c r="J22" s="100"/>
      <c r="K22" s="12"/>
      <c r="L22" s="12"/>
    </row>
    <row r="23" spans="1:14">
      <c r="A23" s="4" t="s">
        <v>2</v>
      </c>
      <c r="B23" s="96" t="s">
        <v>66</v>
      </c>
      <c r="C23" s="96"/>
      <c r="D23" s="96"/>
      <c r="E23" s="96"/>
      <c r="F23" s="96"/>
      <c r="G23" s="96"/>
      <c r="H23" s="97" t="s">
        <v>10</v>
      </c>
      <c r="I23" s="98"/>
      <c r="J23" s="100">
        <v>383</v>
      </c>
      <c r="K23" s="12"/>
      <c r="L23" s="12"/>
    </row>
    <row r="24" spans="1:14" ht="0.75" customHeight="1">
      <c r="H24" s="97"/>
      <c r="I24" s="98"/>
      <c r="J24" s="100"/>
      <c r="K24" s="12"/>
      <c r="L24" s="12"/>
    </row>
    <row r="25" spans="1:14">
      <c r="D25" s="15"/>
      <c r="H25" s="97" t="s">
        <v>11</v>
      </c>
      <c r="I25" s="98"/>
      <c r="J25" s="100"/>
      <c r="K25" s="12"/>
      <c r="L25" s="12"/>
    </row>
    <row r="26" spans="1:14" ht="0.75" customHeight="1">
      <c r="H26" s="97"/>
      <c r="I26" s="98"/>
      <c r="J26" s="100"/>
      <c r="K26" s="12"/>
      <c r="L26" s="12"/>
    </row>
    <row r="27" spans="1:14" ht="6" customHeight="1"/>
    <row r="28" spans="1:14" s="79" customFormat="1" ht="12.75" customHeight="1">
      <c r="A28" s="99" t="s">
        <v>14</v>
      </c>
      <c r="B28" s="99" t="s">
        <v>15</v>
      </c>
      <c r="C28" s="99" t="s">
        <v>16</v>
      </c>
      <c r="D28" s="99"/>
      <c r="E28" s="99"/>
      <c r="F28" s="99"/>
      <c r="G28" s="99"/>
      <c r="H28" s="99"/>
      <c r="I28" s="99" t="s">
        <v>23</v>
      </c>
      <c r="J28" s="99"/>
      <c r="K28" s="92" t="s">
        <v>99</v>
      </c>
      <c r="L28" s="92" t="s">
        <v>100</v>
      </c>
      <c r="M28" s="78"/>
      <c r="N28" s="78"/>
    </row>
    <row r="29" spans="1:14" s="79" customFormat="1" ht="58.5">
      <c r="A29" s="99"/>
      <c r="B29" s="99"/>
      <c r="C29" s="3" t="s">
        <v>17</v>
      </c>
      <c r="D29" s="3" t="s">
        <v>18</v>
      </c>
      <c r="E29" s="2" t="s">
        <v>19</v>
      </c>
      <c r="F29" s="3" t="s">
        <v>20</v>
      </c>
      <c r="G29" s="3" t="s">
        <v>21</v>
      </c>
      <c r="H29" s="3" t="s">
        <v>22</v>
      </c>
      <c r="I29" s="3" t="s">
        <v>24</v>
      </c>
      <c r="J29" s="3" t="s">
        <v>25</v>
      </c>
      <c r="K29" s="92"/>
      <c r="L29" s="92"/>
      <c r="M29" s="78"/>
      <c r="N29" s="78"/>
    </row>
    <row r="30" spans="1:14" ht="13.5" hidden="1" customHeight="1">
      <c r="A30" s="2">
        <v>1</v>
      </c>
      <c r="B30" s="2">
        <v>2</v>
      </c>
      <c r="C30" s="2">
        <v>3</v>
      </c>
      <c r="D30" s="2">
        <v>4</v>
      </c>
      <c r="E30" s="2">
        <v>5</v>
      </c>
      <c r="F30" s="2">
        <v>6</v>
      </c>
      <c r="G30" s="2">
        <v>7</v>
      </c>
      <c r="H30" s="2">
        <v>8</v>
      </c>
      <c r="I30" s="2">
        <v>9</v>
      </c>
      <c r="J30" s="2">
        <v>10</v>
      </c>
      <c r="K30" s="2"/>
      <c r="L30" s="2"/>
      <c r="M30" s="37"/>
      <c r="N30" s="37"/>
    </row>
    <row r="31" spans="1:14" s="61" customFormat="1" ht="13.5" customHeight="1">
      <c r="A31" s="58" t="s">
        <v>150</v>
      </c>
      <c r="B31" s="62">
        <v>1</v>
      </c>
      <c r="C31" s="62">
        <v>7</v>
      </c>
      <c r="D31" s="59"/>
      <c r="E31" s="59"/>
      <c r="F31" s="59"/>
      <c r="G31" s="59"/>
      <c r="H31" s="59"/>
      <c r="I31" s="77">
        <f>I32</f>
        <v>4119360</v>
      </c>
      <c r="J31" s="77">
        <f>J32</f>
        <v>0</v>
      </c>
      <c r="K31" s="77">
        <f>K32</f>
        <v>3689190</v>
      </c>
      <c r="L31" s="77">
        <f>L32</f>
        <v>3653490</v>
      </c>
      <c r="M31" s="60"/>
      <c r="N31" s="60"/>
    </row>
    <row r="32" spans="1:14" ht="13.5" customHeight="1">
      <c r="A32" s="57" t="s">
        <v>151</v>
      </c>
      <c r="B32" s="14">
        <f>B31+1</f>
        <v>2</v>
      </c>
      <c r="C32" s="14">
        <v>7</v>
      </c>
      <c r="D32" s="14">
        <v>3</v>
      </c>
      <c r="E32" s="2"/>
      <c r="F32" s="2"/>
      <c r="G32" s="2"/>
      <c r="H32" s="2"/>
      <c r="I32" s="73">
        <f>I37+I33</f>
        <v>4119360</v>
      </c>
      <c r="J32" s="73">
        <f>J37</f>
        <v>0</v>
      </c>
      <c r="K32" s="73">
        <f>K37</f>
        <v>3689190</v>
      </c>
      <c r="L32" s="73">
        <f>L37</f>
        <v>3653490</v>
      </c>
      <c r="M32" s="37"/>
      <c r="N32" s="37"/>
    </row>
    <row r="33" spans="1:14" ht="39.75" customHeight="1">
      <c r="A33" s="83" t="s">
        <v>175</v>
      </c>
      <c r="B33" s="85" t="s">
        <v>34</v>
      </c>
      <c r="C33" s="85" t="s">
        <v>41</v>
      </c>
      <c r="D33" s="85" t="s">
        <v>34</v>
      </c>
      <c r="E33" s="85" t="s">
        <v>176</v>
      </c>
      <c r="F33" s="85"/>
      <c r="G33" s="85"/>
      <c r="H33" s="85"/>
      <c r="I33" s="85" t="s">
        <v>182</v>
      </c>
      <c r="J33" s="84"/>
      <c r="K33" s="84"/>
      <c r="L33" s="84"/>
      <c r="M33" s="37"/>
      <c r="N33" s="37"/>
    </row>
    <row r="34" spans="1:14" ht="18.75" customHeight="1">
      <c r="A34" s="57" t="s">
        <v>177</v>
      </c>
      <c r="B34" s="84" t="s">
        <v>35</v>
      </c>
      <c r="C34" s="84" t="s">
        <v>41</v>
      </c>
      <c r="D34" s="84" t="s">
        <v>34</v>
      </c>
      <c r="E34" s="84" t="s">
        <v>178</v>
      </c>
      <c r="F34" s="84"/>
      <c r="G34" s="84"/>
      <c r="H34" s="84"/>
      <c r="I34" s="84" t="s">
        <v>182</v>
      </c>
      <c r="J34" s="84"/>
      <c r="K34" s="84"/>
      <c r="L34" s="84"/>
      <c r="M34" s="37"/>
      <c r="N34" s="37"/>
    </row>
    <row r="35" spans="1:14" ht="11.25" customHeight="1">
      <c r="A35" s="71" t="s">
        <v>46</v>
      </c>
      <c r="B35" s="64">
        <f>B34+1</f>
        <v>5</v>
      </c>
      <c r="C35" s="64">
        <v>7</v>
      </c>
      <c r="D35" s="64">
        <v>3</v>
      </c>
      <c r="E35" s="65">
        <v>1300100020</v>
      </c>
      <c r="F35" s="66">
        <v>240</v>
      </c>
      <c r="G35" s="90">
        <v>220</v>
      </c>
      <c r="H35" s="84"/>
      <c r="I35" s="84"/>
      <c r="J35" s="84"/>
      <c r="K35" s="84"/>
      <c r="L35" s="84"/>
      <c r="M35" s="37"/>
      <c r="N35" s="37"/>
    </row>
    <row r="36" spans="1:14" ht="12" customHeight="1">
      <c r="A36" s="5" t="s">
        <v>52</v>
      </c>
      <c r="B36" s="84" t="s">
        <v>64</v>
      </c>
      <c r="C36" s="84" t="s">
        <v>41</v>
      </c>
      <c r="D36" s="84" t="s">
        <v>34</v>
      </c>
      <c r="E36" s="84" t="s">
        <v>179</v>
      </c>
      <c r="F36" s="84" t="s">
        <v>180</v>
      </c>
      <c r="G36" s="84" t="s">
        <v>181</v>
      </c>
      <c r="H36" s="84"/>
      <c r="I36" s="84" t="s">
        <v>182</v>
      </c>
      <c r="J36" s="84"/>
      <c r="K36" s="84"/>
      <c r="L36" s="84"/>
      <c r="M36" s="37"/>
      <c r="N36" s="37"/>
    </row>
    <row r="37" spans="1:14" ht="30.75" customHeight="1">
      <c r="A37" s="83" t="s">
        <v>152</v>
      </c>
      <c r="B37" s="87">
        <v>7</v>
      </c>
      <c r="C37" s="87">
        <v>7</v>
      </c>
      <c r="D37" s="87">
        <v>3</v>
      </c>
      <c r="E37" s="88">
        <v>5100000000</v>
      </c>
      <c r="F37" s="88"/>
      <c r="G37" s="88"/>
      <c r="H37" s="88"/>
      <c r="I37" s="89">
        <f>I38</f>
        <v>3969360</v>
      </c>
      <c r="J37" s="89">
        <f>J38</f>
        <v>0</v>
      </c>
      <c r="K37" s="89">
        <f>K38</f>
        <v>3689190</v>
      </c>
      <c r="L37" s="89">
        <f>L38</f>
        <v>3653490</v>
      </c>
      <c r="M37" s="37"/>
      <c r="N37" s="37"/>
    </row>
    <row r="38" spans="1:14" ht="21.75" customHeight="1">
      <c r="A38" s="57" t="s">
        <v>153</v>
      </c>
      <c r="B38" s="14">
        <f t="shared" ref="B38:B65" si="0">B37+1</f>
        <v>8</v>
      </c>
      <c r="C38" s="14">
        <v>7</v>
      </c>
      <c r="D38" s="14">
        <v>3</v>
      </c>
      <c r="E38" s="2">
        <v>5100300000</v>
      </c>
      <c r="F38" s="2"/>
      <c r="G38" s="2"/>
      <c r="H38" s="2"/>
      <c r="I38" s="73">
        <f>I39+I61</f>
        <v>3969360</v>
      </c>
      <c r="J38" s="73">
        <f>J39+J61</f>
        <v>0</v>
      </c>
      <c r="K38" s="73">
        <f>K39+K61</f>
        <v>3689190</v>
      </c>
      <c r="L38" s="73">
        <f>L39+L61</f>
        <v>3653490</v>
      </c>
      <c r="M38" s="37"/>
      <c r="N38" s="37"/>
    </row>
    <row r="39" spans="1:14" ht="23.25" customHeight="1">
      <c r="A39" s="57" t="s">
        <v>154</v>
      </c>
      <c r="B39" s="14">
        <f t="shared" si="0"/>
        <v>9</v>
      </c>
      <c r="C39" s="14">
        <v>7</v>
      </c>
      <c r="D39" s="14">
        <v>3</v>
      </c>
      <c r="E39" s="2">
        <v>5100300020</v>
      </c>
      <c r="F39" s="2"/>
      <c r="G39" s="2"/>
      <c r="H39" s="2"/>
      <c r="I39" s="73">
        <f>I40+I44+I45+I58</f>
        <v>3955360</v>
      </c>
      <c r="J39" s="73">
        <f>J40+J44+J45+J58</f>
        <v>0</v>
      </c>
      <c r="K39" s="73">
        <f>K40+K44+K45+K58</f>
        <v>3675190</v>
      </c>
      <c r="L39" s="73">
        <f>L40+L44+L45+L58</f>
        <v>3639490</v>
      </c>
      <c r="M39" s="37"/>
      <c r="N39" s="37"/>
    </row>
    <row r="40" spans="1:14" s="69" customFormat="1" ht="19.5">
      <c r="A40" s="63" t="s">
        <v>44</v>
      </c>
      <c r="B40" s="64">
        <f t="shared" si="0"/>
        <v>10</v>
      </c>
      <c r="C40" s="64">
        <v>7</v>
      </c>
      <c r="D40" s="64">
        <v>3</v>
      </c>
      <c r="E40" s="65">
        <v>5100300020</v>
      </c>
      <c r="F40" s="66">
        <v>120</v>
      </c>
      <c r="G40" s="63">
        <v>210</v>
      </c>
      <c r="H40" s="63"/>
      <c r="I40" s="67">
        <f>I41+I42+I43</f>
        <v>3337342</v>
      </c>
      <c r="J40" s="67">
        <f>J41+J42+J43</f>
        <v>0</v>
      </c>
      <c r="K40" s="67">
        <f>K41+K42+K43</f>
        <v>3337030</v>
      </c>
      <c r="L40" s="67">
        <f>L41+L42+L43</f>
        <v>3337030</v>
      </c>
      <c r="M40" s="68"/>
      <c r="N40" s="68"/>
    </row>
    <row r="41" spans="1:14">
      <c r="A41" s="3" t="s">
        <v>38</v>
      </c>
      <c r="B41" s="14">
        <f t="shared" si="0"/>
        <v>11</v>
      </c>
      <c r="C41" s="14">
        <v>7</v>
      </c>
      <c r="D41" s="14">
        <v>3</v>
      </c>
      <c r="E41" s="13">
        <v>5100300020</v>
      </c>
      <c r="F41" s="2">
        <v>111</v>
      </c>
      <c r="G41" s="3">
        <v>211</v>
      </c>
      <c r="H41" s="3"/>
      <c r="I41" s="54">
        <v>2563000</v>
      </c>
      <c r="J41" s="54"/>
      <c r="K41" s="54">
        <v>2563000</v>
      </c>
      <c r="L41" s="54">
        <v>2563000</v>
      </c>
      <c r="M41" s="37"/>
      <c r="N41" s="37"/>
    </row>
    <row r="42" spans="1:14">
      <c r="A42" s="5" t="s">
        <v>45</v>
      </c>
      <c r="B42" s="14">
        <f t="shared" si="0"/>
        <v>12</v>
      </c>
      <c r="C42" s="14">
        <v>7</v>
      </c>
      <c r="D42" s="14">
        <v>3</v>
      </c>
      <c r="E42" s="13">
        <v>5100300020</v>
      </c>
      <c r="F42" s="2">
        <v>112</v>
      </c>
      <c r="G42" s="3">
        <v>212</v>
      </c>
      <c r="H42" s="3"/>
      <c r="I42" s="54">
        <v>312</v>
      </c>
      <c r="J42" s="54"/>
      <c r="K42" s="54">
        <v>0</v>
      </c>
      <c r="L42" s="54">
        <v>0</v>
      </c>
      <c r="M42" s="37"/>
      <c r="N42" s="37"/>
    </row>
    <row r="43" spans="1:14">
      <c r="A43" s="5" t="s">
        <v>39</v>
      </c>
      <c r="B43" s="14">
        <f t="shared" si="0"/>
        <v>13</v>
      </c>
      <c r="C43" s="14">
        <v>7</v>
      </c>
      <c r="D43" s="14">
        <v>3</v>
      </c>
      <c r="E43" s="13">
        <v>5100300020</v>
      </c>
      <c r="F43" s="2">
        <v>119</v>
      </c>
      <c r="G43" s="5">
        <v>213</v>
      </c>
      <c r="H43" s="5"/>
      <c r="I43" s="55">
        <v>774030</v>
      </c>
      <c r="J43" s="55"/>
      <c r="K43" s="55">
        <v>774030</v>
      </c>
      <c r="L43" s="55">
        <v>774030</v>
      </c>
    </row>
    <row r="44" spans="1:14" s="69" customFormat="1">
      <c r="A44" s="70" t="s">
        <v>54</v>
      </c>
      <c r="B44" s="64">
        <f t="shared" si="0"/>
        <v>14</v>
      </c>
      <c r="C44" s="64">
        <v>7</v>
      </c>
      <c r="D44" s="64">
        <v>3</v>
      </c>
      <c r="E44" s="65">
        <v>5100300020</v>
      </c>
      <c r="F44" s="66">
        <v>113</v>
      </c>
      <c r="G44" s="71">
        <v>290</v>
      </c>
      <c r="H44" s="71"/>
      <c r="I44" s="72">
        <v>103000</v>
      </c>
      <c r="J44" s="72">
        <v>0</v>
      </c>
      <c r="K44" s="72"/>
      <c r="L44" s="72"/>
    </row>
    <row r="45" spans="1:14" s="69" customFormat="1">
      <c r="A45" s="71" t="s">
        <v>46</v>
      </c>
      <c r="B45" s="64">
        <f t="shared" si="0"/>
        <v>15</v>
      </c>
      <c r="C45" s="64">
        <v>7</v>
      </c>
      <c r="D45" s="64">
        <v>3</v>
      </c>
      <c r="E45" s="65">
        <v>5100300020</v>
      </c>
      <c r="F45" s="66">
        <v>240</v>
      </c>
      <c r="G45" s="71">
        <v>220</v>
      </c>
      <c r="H45" s="71"/>
      <c r="I45" s="72">
        <f>I46+I48+I54+I56+I57+I47+I55</f>
        <v>335630</v>
      </c>
      <c r="J45" s="72">
        <f>J46+J48+J54+J56+J57+J47+J55</f>
        <v>0</v>
      </c>
      <c r="K45" s="72">
        <f>K46+K48+K54+K56+K57+K47+K55</f>
        <v>278160</v>
      </c>
      <c r="L45" s="72">
        <f>L46+L48+L54+L56+L57+L47+L55</f>
        <v>272460</v>
      </c>
    </row>
    <row r="46" spans="1:14">
      <c r="A46" s="5" t="s">
        <v>47</v>
      </c>
      <c r="B46" s="14">
        <f t="shared" si="0"/>
        <v>16</v>
      </c>
      <c r="C46" s="14">
        <v>7</v>
      </c>
      <c r="D46" s="14">
        <v>3</v>
      </c>
      <c r="E46" s="13">
        <v>5100300020</v>
      </c>
      <c r="F46" s="2">
        <v>244</v>
      </c>
      <c r="G46" s="5">
        <v>221</v>
      </c>
      <c r="H46" s="5"/>
      <c r="I46" s="55">
        <v>5450</v>
      </c>
      <c r="J46" s="55"/>
      <c r="K46" s="55">
        <v>5450</v>
      </c>
      <c r="L46" s="55">
        <v>5450</v>
      </c>
    </row>
    <row r="47" spans="1:14">
      <c r="A47" s="5" t="s">
        <v>47</v>
      </c>
      <c r="B47" s="14">
        <f t="shared" si="0"/>
        <v>17</v>
      </c>
      <c r="C47" s="14">
        <v>7</v>
      </c>
      <c r="D47" s="14">
        <v>3</v>
      </c>
      <c r="E47" s="13">
        <v>5100300020</v>
      </c>
      <c r="F47" s="2">
        <v>244</v>
      </c>
      <c r="G47" s="5">
        <v>221</v>
      </c>
      <c r="H47" s="5">
        <v>440</v>
      </c>
      <c r="I47" s="55">
        <v>10520</v>
      </c>
      <c r="J47" s="55"/>
      <c r="K47" s="55">
        <v>10520</v>
      </c>
      <c r="L47" s="55">
        <v>10520</v>
      </c>
    </row>
    <row r="48" spans="1:14">
      <c r="A48" s="5" t="s">
        <v>48</v>
      </c>
      <c r="B48" s="14">
        <f t="shared" si="0"/>
        <v>18</v>
      </c>
      <c r="C48" s="14">
        <v>7</v>
      </c>
      <c r="D48" s="14">
        <v>3</v>
      </c>
      <c r="E48" s="13">
        <v>5100300020</v>
      </c>
      <c r="F48" s="2">
        <v>244</v>
      </c>
      <c r="G48" s="5">
        <v>223</v>
      </c>
      <c r="H48" s="5"/>
      <c r="I48" s="55">
        <f>I50+I51+I52+I53+I49</f>
        <v>269090</v>
      </c>
      <c r="J48" s="55">
        <f>J50+J51+J52+J53+J49</f>
        <v>0</v>
      </c>
      <c r="K48" s="55">
        <f>K50+K51+K52+K53+K49</f>
        <v>256490</v>
      </c>
      <c r="L48" s="55">
        <f>L50+L51+L52+L53+L49</f>
        <v>256490</v>
      </c>
    </row>
    <row r="49" spans="1:17">
      <c r="A49" s="6" t="s">
        <v>90</v>
      </c>
      <c r="B49" s="14">
        <f t="shared" si="0"/>
        <v>19</v>
      </c>
      <c r="C49" s="14">
        <v>7</v>
      </c>
      <c r="D49" s="14">
        <v>3</v>
      </c>
      <c r="E49" s="13">
        <v>5100300020</v>
      </c>
      <c r="F49" s="2">
        <v>244</v>
      </c>
      <c r="G49" s="5">
        <v>223</v>
      </c>
      <c r="H49" s="9" t="s">
        <v>59</v>
      </c>
      <c r="I49" s="55"/>
      <c r="J49" s="55"/>
      <c r="K49" s="55"/>
      <c r="L49" s="55"/>
    </row>
    <row r="50" spans="1:17">
      <c r="A50" s="6" t="s">
        <v>49</v>
      </c>
      <c r="B50" s="14">
        <f t="shared" si="0"/>
        <v>20</v>
      </c>
      <c r="C50" s="14">
        <v>7</v>
      </c>
      <c r="D50" s="14">
        <v>3</v>
      </c>
      <c r="E50" s="13">
        <v>5100300020</v>
      </c>
      <c r="F50" s="2">
        <v>244</v>
      </c>
      <c r="G50" s="5">
        <v>223</v>
      </c>
      <c r="H50" s="9" t="s">
        <v>91</v>
      </c>
      <c r="I50" s="55">
        <v>209050</v>
      </c>
      <c r="J50" s="55"/>
      <c r="K50" s="55">
        <v>216370</v>
      </c>
      <c r="L50" s="55">
        <v>216370</v>
      </c>
    </row>
    <row r="51" spans="1:17">
      <c r="A51" s="6" t="s">
        <v>50</v>
      </c>
      <c r="B51" s="14">
        <f t="shared" si="0"/>
        <v>21</v>
      </c>
      <c r="C51" s="14">
        <v>7</v>
      </c>
      <c r="D51" s="14">
        <v>3</v>
      </c>
      <c r="E51" s="13">
        <v>5100300020</v>
      </c>
      <c r="F51" s="2">
        <v>244</v>
      </c>
      <c r="G51" s="5">
        <v>223</v>
      </c>
      <c r="H51" s="9" t="s">
        <v>60</v>
      </c>
      <c r="I51" s="55">
        <v>60040</v>
      </c>
      <c r="J51" s="55"/>
      <c r="K51" s="55">
        <v>40120</v>
      </c>
      <c r="L51" s="55">
        <v>40120</v>
      </c>
    </row>
    <row r="52" spans="1:17">
      <c r="A52" s="6" t="s">
        <v>51</v>
      </c>
      <c r="B52" s="14">
        <f t="shared" si="0"/>
        <v>22</v>
      </c>
      <c r="C52" s="14">
        <v>7</v>
      </c>
      <c r="D52" s="14">
        <v>3</v>
      </c>
      <c r="E52" s="13">
        <v>5100300020</v>
      </c>
      <c r="F52" s="2">
        <v>244</v>
      </c>
      <c r="G52" s="5">
        <v>223</v>
      </c>
      <c r="H52" s="9" t="s">
        <v>61</v>
      </c>
      <c r="I52" s="55"/>
      <c r="J52" s="55"/>
      <c r="K52" s="55"/>
      <c r="L52" s="55"/>
    </row>
    <row r="53" spans="1:17">
      <c r="A53" s="6" t="s">
        <v>84</v>
      </c>
      <c r="B53" s="14">
        <f t="shared" si="0"/>
        <v>23</v>
      </c>
      <c r="C53" s="14">
        <v>7</v>
      </c>
      <c r="D53" s="14">
        <v>3</v>
      </c>
      <c r="E53" s="13">
        <v>5100300020</v>
      </c>
      <c r="F53" s="2">
        <v>244</v>
      </c>
      <c r="G53" s="5">
        <v>223</v>
      </c>
      <c r="H53" s="9" t="s">
        <v>155</v>
      </c>
      <c r="I53" s="55"/>
      <c r="J53" s="55"/>
      <c r="K53" s="55"/>
      <c r="L53" s="55"/>
    </row>
    <row r="54" spans="1:17">
      <c r="A54" s="5" t="s">
        <v>52</v>
      </c>
      <c r="B54" s="14">
        <f t="shared" si="0"/>
        <v>24</v>
      </c>
      <c r="C54" s="14">
        <v>7</v>
      </c>
      <c r="D54" s="14">
        <v>3</v>
      </c>
      <c r="E54" s="13">
        <v>5100300020</v>
      </c>
      <c r="F54" s="2">
        <v>244</v>
      </c>
      <c r="G54" s="5">
        <v>225</v>
      </c>
      <c r="H54" s="5">
        <v>440</v>
      </c>
      <c r="I54" s="55">
        <v>13200</v>
      </c>
      <c r="J54" s="55"/>
      <c r="K54" s="55">
        <v>5700</v>
      </c>
      <c r="L54" s="55">
        <v>0</v>
      </c>
    </row>
    <row r="55" spans="1:17">
      <c r="A55" s="5" t="s">
        <v>52</v>
      </c>
      <c r="B55" s="14">
        <f t="shared" si="0"/>
        <v>25</v>
      </c>
      <c r="C55" s="14">
        <v>7</v>
      </c>
      <c r="D55" s="14">
        <v>3</v>
      </c>
      <c r="E55" s="13">
        <v>5100300020</v>
      </c>
      <c r="F55" s="2">
        <v>244</v>
      </c>
      <c r="G55" s="5">
        <v>225</v>
      </c>
      <c r="H55" s="5"/>
      <c r="I55" s="55"/>
      <c r="J55" s="55"/>
      <c r="K55" s="55"/>
      <c r="L55" s="55"/>
    </row>
    <row r="56" spans="1:17">
      <c r="A56" s="7" t="s">
        <v>53</v>
      </c>
      <c r="B56" s="14">
        <f t="shared" si="0"/>
        <v>26</v>
      </c>
      <c r="C56" s="14">
        <v>7</v>
      </c>
      <c r="D56" s="14">
        <v>3</v>
      </c>
      <c r="E56" s="13">
        <v>5100300020</v>
      </c>
      <c r="F56" s="2">
        <v>244</v>
      </c>
      <c r="G56" s="5">
        <v>226</v>
      </c>
      <c r="H56" s="5"/>
      <c r="I56" s="55">
        <v>8000</v>
      </c>
      <c r="J56" s="55"/>
      <c r="K56" s="55"/>
      <c r="L56" s="55"/>
    </row>
    <row r="57" spans="1:17">
      <c r="A57" s="7" t="s">
        <v>53</v>
      </c>
      <c r="B57" s="14">
        <f t="shared" si="0"/>
        <v>27</v>
      </c>
      <c r="C57" s="14">
        <v>7</v>
      </c>
      <c r="D57" s="14">
        <v>3</v>
      </c>
      <c r="E57" s="13">
        <v>5100300020</v>
      </c>
      <c r="F57" s="2">
        <v>244</v>
      </c>
      <c r="G57" s="5">
        <v>226</v>
      </c>
      <c r="H57" s="5">
        <v>440</v>
      </c>
      <c r="I57" s="55">
        <v>29370</v>
      </c>
      <c r="J57" s="55"/>
      <c r="K57" s="55"/>
      <c r="L57" s="55"/>
    </row>
    <row r="58" spans="1:17" s="69" customFormat="1">
      <c r="A58" s="70" t="s">
        <v>55</v>
      </c>
      <c r="B58" s="64">
        <f t="shared" si="0"/>
        <v>28</v>
      </c>
      <c r="C58" s="64">
        <v>7</v>
      </c>
      <c r="D58" s="64">
        <v>3</v>
      </c>
      <c r="E58" s="65">
        <v>5100300020</v>
      </c>
      <c r="F58" s="66">
        <v>240</v>
      </c>
      <c r="G58" s="71">
        <v>300</v>
      </c>
      <c r="H58" s="71"/>
      <c r="I58" s="72">
        <f>I59+I60</f>
        <v>179388</v>
      </c>
      <c r="J58" s="72">
        <f>J59+J60</f>
        <v>0</v>
      </c>
      <c r="K58" s="72">
        <f>K59+K60</f>
        <v>60000</v>
      </c>
      <c r="L58" s="72">
        <f>L59+L60</f>
        <v>30000</v>
      </c>
      <c r="Q58" s="69" t="e">
        <f>Q59-#REF!</f>
        <v>#REF!</v>
      </c>
    </row>
    <row r="59" spans="1:17">
      <c r="A59" s="8" t="s">
        <v>56</v>
      </c>
      <c r="B59" s="14">
        <f t="shared" si="0"/>
        <v>29</v>
      </c>
      <c r="C59" s="14">
        <v>7</v>
      </c>
      <c r="D59" s="14">
        <v>3</v>
      </c>
      <c r="E59" s="13">
        <v>5100300020</v>
      </c>
      <c r="F59" s="2">
        <v>244</v>
      </c>
      <c r="G59" s="5">
        <v>310</v>
      </c>
      <c r="H59" s="5">
        <v>440</v>
      </c>
      <c r="I59" s="55">
        <v>99900</v>
      </c>
      <c r="J59" s="55"/>
      <c r="K59" s="55"/>
      <c r="L59" s="55"/>
      <c r="Q59" s="23">
        <v>2434370</v>
      </c>
    </row>
    <row r="60" spans="1:17" ht="19.5">
      <c r="A60" s="8" t="s">
        <v>57</v>
      </c>
      <c r="B60" s="14">
        <f t="shared" si="0"/>
        <v>30</v>
      </c>
      <c r="C60" s="14">
        <v>7</v>
      </c>
      <c r="D60" s="14">
        <v>3</v>
      </c>
      <c r="E60" s="13">
        <v>5100300020</v>
      </c>
      <c r="F60" s="2">
        <v>244</v>
      </c>
      <c r="G60" s="5">
        <v>340</v>
      </c>
      <c r="H60" s="5"/>
      <c r="I60" s="55">
        <v>79488</v>
      </c>
      <c r="J60" s="55"/>
      <c r="K60" s="55">
        <v>60000</v>
      </c>
      <c r="L60" s="55">
        <v>30000</v>
      </c>
      <c r="Q60" s="23">
        <v>0</v>
      </c>
    </row>
    <row r="61" spans="1:17">
      <c r="A61" s="8" t="s">
        <v>156</v>
      </c>
      <c r="B61" s="14">
        <f t="shared" si="0"/>
        <v>31</v>
      </c>
      <c r="C61" s="14">
        <v>7</v>
      </c>
      <c r="D61" s="14">
        <v>3</v>
      </c>
      <c r="E61" s="13">
        <v>5100380010</v>
      </c>
      <c r="F61" s="2"/>
      <c r="G61" s="5"/>
      <c r="H61" s="5"/>
      <c r="I61" s="55">
        <f>I62</f>
        <v>14000</v>
      </c>
      <c r="J61" s="55">
        <f>J62</f>
        <v>0</v>
      </c>
      <c r="K61" s="55">
        <f>K62</f>
        <v>14000</v>
      </c>
      <c r="L61" s="55">
        <f>L62</f>
        <v>14000</v>
      </c>
    </row>
    <row r="62" spans="1:17" s="69" customFormat="1">
      <c r="A62" s="70" t="s">
        <v>54</v>
      </c>
      <c r="B62" s="64">
        <f t="shared" si="0"/>
        <v>32</v>
      </c>
      <c r="C62" s="64">
        <v>7</v>
      </c>
      <c r="D62" s="64">
        <v>3</v>
      </c>
      <c r="E62" s="65">
        <v>5100380010</v>
      </c>
      <c r="F62" s="66">
        <v>850</v>
      </c>
      <c r="G62" s="71">
        <v>290</v>
      </c>
      <c r="H62" s="71"/>
      <c r="I62" s="72">
        <f>I63+I65+I64</f>
        <v>14000</v>
      </c>
      <c r="J62" s="72">
        <f>J63+J65</f>
        <v>0</v>
      </c>
      <c r="K62" s="72">
        <f>K63+K65+K64</f>
        <v>14000</v>
      </c>
      <c r="L62" s="72">
        <f>L63+L65+L64</f>
        <v>14000</v>
      </c>
    </row>
    <row r="63" spans="1:17" ht="25.5" customHeight="1">
      <c r="A63" s="8" t="s">
        <v>157</v>
      </c>
      <c r="B63" s="14">
        <f t="shared" si="0"/>
        <v>33</v>
      </c>
      <c r="C63" s="14">
        <v>7</v>
      </c>
      <c r="D63" s="14">
        <v>3</v>
      </c>
      <c r="E63" s="13">
        <v>5100380010</v>
      </c>
      <c r="F63" s="2">
        <v>851</v>
      </c>
      <c r="G63" s="5">
        <v>290</v>
      </c>
      <c r="H63" s="5"/>
      <c r="I63" s="55">
        <v>12000</v>
      </c>
      <c r="J63" s="55"/>
      <c r="K63" s="55">
        <v>12000</v>
      </c>
      <c r="L63" s="55">
        <v>12000</v>
      </c>
    </row>
    <row r="64" spans="1:17" ht="19.5" customHeight="1">
      <c r="A64" s="8" t="s">
        <v>158</v>
      </c>
      <c r="B64" s="14">
        <f t="shared" si="0"/>
        <v>34</v>
      </c>
      <c r="C64" s="14">
        <v>7</v>
      </c>
      <c r="D64" s="14">
        <v>3</v>
      </c>
      <c r="E64" s="13">
        <v>5100380010</v>
      </c>
      <c r="F64" s="2">
        <v>852</v>
      </c>
      <c r="G64" s="5">
        <v>290</v>
      </c>
      <c r="H64" s="5"/>
      <c r="I64" s="55"/>
      <c r="J64" s="55"/>
      <c r="K64" s="55"/>
      <c r="L64" s="55"/>
    </row>
    <row r="65" spans="1:17">
      <c r="A65" s="8" t="s">
        <v>159</v>
      </c>
      <c r="B65" s="14">
        <f t="shared" si="0"/>
        <v>35</v>
      </c>
      <c r="C65" s="14">
        <v>7</v>
      </c>
      <c r="D65" s="14">
        <v>3</v>
      </c>
      <c r="E65" s="13">
        <v>5100380010</v>
      </c>
      <c r="F65" s="2">
        <v>853</v>
      </c>
      <c r="G65" s="5">
        <v>290</v>
      </c>
      <c r="H65" s="5"/>
      <c r="I65" s="55">
        <v>2000</v>
      </c>
      <c r="J65" s="55"/>
      <c r="K65" s="55">
        <v>2000</v>
      </c>
      <c r="L65" s="55">
        <v>2000</v>
      </c>
    </row>
    <row r="66" spans="1:17" s="24" customFormat="1">
      <c r="A66" s="74" t="s">
        <v>65</v>
      </c>
      <c r="B66" s="75"/>
      <c r="C66" s="75"/>
      <c r="D66" s="75"/>
      <c r="E66" s="75"/>
      <c r="F66" s="56"/>
      <c r="G66" s="75"/>
      <c r="H66" s="75"/>
      <c r="I66" s="76">
        <f>I31</f>
        <v>4119360</v>
      </c>
      <c r="J66" s="76">
        <f>J31</f>
        <v>0</v>
      </c>
      <c r="K66" s="76">
        <f>K31</f>
        <v>3689190</v>
      </c>
      <c r="L66" s="76">
        <f>L31</f>
        <v>3653490</v>
      </c>
      <c r="Q66" s="24" t="e">
        <f>I40+I45+I62+I58+#REF!+#REF!</f>
        <v>#REF!</v>
      </c>
    </row>
    <row r="67" spans="1:17">
      <c r="Q67" s="23" t="e">
        <f>#REF!+#REF!</f>
        <v>#REF!</v>
      </c>
    </row>
    <row r="68" spans="1:17" s="4" customFormat="1" ht="7.5" customHeight="1"/>
    <row r="69" spans="1:17" s="4" customFormat="1" ht="9.75">
      <c r="A69" s="4" t="s">
        <v>101</v>
      </c>
      <c r="F69" s="4" t="s">
        <v>67</v>
      </c>
    </row>
    <row r="70" spans="1:17" s="4" customFormat="1" ht="9.75"/>
    <row r="71" spans="1:17" s="4" customFormat="1" ht="9.75">
      <c r="A71" s="4" t="s">
        <v>174</v>
      </c>
      <c r="F71" s="4" t="s">
        <v>170</v>
      </c>
    </row>
    <row r="72" spans="1:17">
      <c r="A72" s="4" t="s">
        <v>68</v>
      </c>
    </row>
  </sheetData>
  <mergeCells count="31">
    <mergeCell ref="H17:I18"/>
    <mergeCell ref="H19:I20"/>
    <mergeCell ref="H21:I22"/>
    <mergeCell ref="H15:I16"/>
    <mergeCell ref="J9:J10"/>
    <mergeCell ref="H9:I10"/>
    <mergeCell ref="H11:I12"/>
    <mergeCell ref="H13:I14"/>
    <mergeCell ref="J13:J14"/>
    <mergeCell ref="A28:A29"/>
    <mergeCell ref="B28:B29"/>
    <mergeCell ref="H23:I24"/>
    <mergeCell ref="C28:H28"/>
    <mergeCell ref="A13:G13"/>
    <mergeCell ref="J25:J26"/>
    <mergeCell ref="J21:J22"/>
    <mergeCell ref="J23:J24"/>
    <mergeCell ref="J11:J12"/>
    <mergeCell ref="J15:J16"/>
    <mergeCell ref="J17:J18"/>
    <mergeCell ref="J19:J20"/>
    <mergeCell ref="A10:G10"/>
    <mergeCell ref="K28:K29"/>
    <mergeCell ref="L28:L29"/>
    <mergeCell ref="A12:G12"/>
    <mergeCell ref="B15:G15"/>
    <mergeCell ref="B17:G17"/>
    <mergeCell ref="B19:G19"/>
    <mergeCell ref="B23:G23"/>
    <mergeCell ref="H25:I26"/>
    <mergeCell ref="I28:J28"/>
  </mergeCells>
  <phoneticPr fontId="2" type="noConversion"/>
  <pageMargins left="0.39370078740157483" right="0" top="0" bottom="0" header="0" footer="0"/>
  <pageSetup paperSize="9" scale="99" orientation="portrait" r:id="rId1"/>
  <headerFooter alignWithMargins="0"/>
  <rowBreaks count="1" manualBreakCount="1">
    <brk id="6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00"/>
  <sheetViews>
    <sheetView showGridLines="0" topLeftCell="A67" zoomScaleNormal="100" workbookViewId="0">
      <selection activeCell="C85" sqref="C85:K85"/>
    </sheetView>
  </sheetViews>
  <sheetFormatPr defaultRowHeight="12.75"/>
  <cols>
    <col min="1" max="1" width="0.28515625" style="23" customWidth="1"/>
    <col min="2" max="6" width="4.7109375" style="23" customWidth="1"/>
    <col min="7" max="7" width="27.140625" style="23" customWidth="1"/>
    <col min="8" max="8" width="4.7109375" style="23" customWidth="1"/>
    <col min="9" max="9" width="3.7109375" style="23" customWidth="1"/>
    <col min="10" max="12" width="4.7109375" style="23" customWidth="1"/>
    <col min="13" max="13" width="6.140625" style="23" customWidth="1"/>
    <col min="14" max="19" width="4.7109375" style="23" customWidth="1"/>
    <col min="20" max="20" width="10.140625" style="23" customWidth="1"/>
    <col min="21" max="21" width="4.7109375" style="23" customWidth="1"/>
    <col min="22" max="22" width="9.7109375" style="23" customWidth="1"/>
    <col min="23" max="16384" width="9.140625" style="23"/>
  </cols>
  <sheetData>
    <row r="1" spans="2:19" s="25" customFormat="1">
      <c r="M1" s="125" t="s">
        <v>13</v>
      </c>
      <c r="N1" s="125"/>
      <c r="O1" s="125"/>
      <c r="P1" s="125"/>
      <c r="Q1" s="125"/>
      <c r="R1" s="125"/>
      <c r="S1" s="125"/>
    </row>
    <row r="2" spans="2:19" s="25" customFormat="1" ht="25.5" customHeight="1">
      <c r="M2" s="126" t="s">
        <v>103</v>
      </c>
      <c r="N2" s="126"/>
      <c r="O2" s="126"/>
      <c r="P2" s="126"/>
      <c r="Q2" s="126"/>
      <c r="R2" s="126"/>
      <c r="S2" s="126"/>
    </row>
    <row r="4" spans="2:19" s="25" customFormat="1">
      <c r="M4" s="25" t="s">
        <v>92</v>
      </c>
    </row>
    <row r="5" spans="2:19" s="25" customFormat="1">
      <c r="M5" s="25" t="s">
        <v>88</v>
      </c>
    </row>
    <row r="6" spans="2:19" s="25" customFormat="1" ht="15" customHeight="1"/>
    <row r="7" spans="2:19" s="25" customFormat="1">
      <c r="B7" s="125" t="s">
        <v>26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2:19" s="25" customFormat="1">
      <c r="B8" s="125" t="s">
        <v>145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2:19" s="25" customFormat="1" ht="6.75" customHeight="1"/>
    <row r="10" spans="2:19">
      <c r="B10" s="129" t="s">
        <v>27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2:19" ht="6" customHeight="1"/>
    <row r="12" spans="2:19" ht="21" customHeight="1">
      <c r="B12" s="22" t="s">
        <v>28</v>
      </c>
      <c r="C12" s="127" t="s">
        <v>29</v>
      </c>
      <c r="D12" s="127"/>
      <c r="E12" s="127"/>
      <c r="F12" s="127"/>
      <c r="G12" s="127"/>
      <c r="H12" s="127"/>
      <c r="I12" s="127"/>
      <c r="J12" s="127"/>
      <c r="K12" s="127"/>
      <c r="L12" s="127" t="s">
        <v>15</v>
      </c>
      <c r="M12" s="127"/>
      <c r="N12" s="127"/>
      <c r="O12" s="127" t="s">
        <v>30</v>
      </c>
      <c r="P12" s="127"/>
      <c r="Q12" s="127"/>
      <c r="R12" s="127"/>
      <c r="S12" s="127"/>
    </row>
    <row r="13" spans="2:19">
      <c r="B13" s="35">
        <v>1</v>
      </c>
      <c r="C13" s="103">
        <v>2</v>
      </c>
      <c r="D13" s="103"/>
      <c r="E13" s="103"/>
      <c r="F13" s="103"/>
      <c r="G13" s="103"/>
      <c r="H13" s="103"/>
      <c r="I13" s="103"/>
      <c r="J13" s="103"/>
      <c r="K13" s="103"/>
      <c r="L13" s="103">
        <v>3</v>
      </c>
      <c r="M13" s="103"/>
      <c r="N13" s="103"/>
      <c r="O13" s="103">
        <v>4</v>
      </c>
      <c r="P13" s="103"/>
      <c r="Q13" s="103"/>
      <c r="R13" s="103"/>
      <c r="S13" s="103"/>
    </row>
    <row r="14" spans="2:19">
      <c r="B14" s="35">
        <v>1</v>
      </c>
      <c r="C14" s="103" t="s">
        <v>38</v>
      </c>
      <c r="D14" s="103"/>
      <c r="E14" s="103"/>
      <c r="F14" s="103"/>
      <c r="G14" s="103"/>
      <c r="H14" s="103"/>
      <c r="I14" s="103"/>
      <c r="J14" s="103"/>
      <c r="K14" s="103"/>
      <c r="L14" s="120" t="s">
        <v>58</v>
      </c>
      <c r="M14" s="120"/>
      <c r="N14" s="120"/>
      <c r="O14" s="113">
        <v>2563000</v>
      </c>
      <c r="P14" s="113"/>
      <c r="Q14" s="113"/>
      <c r="R14" s="113"/>
      <c r="S14" s="113"/>
    </row>
    <row r="15" spans="2:19">
      <c r="B15" s="141" t="s">
        <v>129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7" spans="2:21" ht="11.25" customHeight="1"/>
    <row r="18" spans="2:21">
      <c r="B18" s="129" t="s">
        <v>31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2:21">
      <c r="R19" s="23" t="s">
        <v>85</v>
      </c>
    </row>
    <row r="20" spans="2:21" ht="37.5" customHeight="1">
      <c r="B20" s="22" t="s">
        <v>28</v>
      </c>
      <c r="C20" s="127" t="s">
        <v>29</v>
      </c>
      <c r="D20" s="127"/>
      <c r="E20" s="127"/>
      <c r="F20" s="127"/>
      <c r="G20" s="127"/>
      <c r="H20" s="127" t="s">
        <v>32</v>
      </c>
      <c r="I20" s="127"/>
      <c r="J20" s="127" t="s">
        <v>81</v>
      </c>
      <c r="K20" s="127"/>
      <c r="L20" s="127"/>
      <c r="M20" s="137" t="s">
        <v>114</v>
      </c>
      <c r="N20" s="138"/>
      <c r="O20" s="137" t="s">
        <v>76</v>
      </c>
      <c r="P20" s="138"/>
      <c r="Q20" s="127" t="s">
        <v>33</v>
      </c>
      <c r="R20" s="127"/>
      <c r="S20" s="127"/>
    </row>
    <row r="21" spans="2:21">
      <c r="B21" s="36">
        <v>1</v>
      </c>
      <c r="C21" s="103">
        <v>2</v>
      </c>
      <c r="D21" s="103"/>
      <c r="E21" s="103"/>
      <c r="F21" s="103"/>
      <c r="G21" s="103"/>
      <c r="H21" s="103">
        <v>3</v>
      </c>
      <c r="I21" s="103"/>
      <c r="J21" s="103">
        <v>4</v>
      </c>
      <c r="K21" s="103"/>
      <c r="L21" s="103"/>
      <c r="M21" s="103">
        <v>5</v>
      </c>
      <c r="N21" s="103"/>
      <c r="O21" s="134">
        <v>6</v>
      </c>
      <c r="P21" s="135"/>
      <c r="Q21" s="103">
        <v>7</v>
      </c>
      <c r="R21" s="103"/>
      <c r="S21" s="103"/>
    </row>
    <row r="22" spans="2:21" ht="11.25" customHeight="1">
      <c r="B22" s="35">
        <v>1</v>
      </c>
      <c r="C22" s="140" t="s">
        <v>113</v>
      </c>
      <c r="D22" s="140"/>
      <c r="E22" s="140"/>
      <c r="F22" s="140"/>
      <c r="G22" s="140"/>
      <c r="H22" s="120" t="s">
        <v>63</v>
      </c>
      <c r="I22" s="120"/>
      <c r="J22" s="103"/>
      <c r="K22" s="103"/>
      <c r="L22" s="103"/>
      <c r="M22" s="103"/>
      <c r="N22" s="103"/>
      <c r="O22" s="134"/>
      <c r="P22" s="135"/>
      <c r="Q22" s="103">
        <v>0</v>
      </c>
      <c r="R22" s="103"/>
      <c r="S22" s="103"/>
    </row>
    <row r="23" spans="2:21">
      <c r="B23" s="35"/>
      <c r="C23" s="139" t="s">
        <v>62</v>
      </c>
      <c r="D23" s="139"/>
      <c r="E23" s="139"/>
      <c r="F23" s="139"/>
      <c r="G23" s="139"/>
      <c r="H23" s="124"/>
      <c r="I23" s="124"/>
      <c r="J23" s="136"/>
      <c r="K23" s="136"/>
      <c r="L23" s="136"/>
      <c r="M23" s="136"/>
      <c r="N23" s="136"/>
      <c r="O23" s="136"/>
      <c r="P23" s="136"/>
      <c r="Q23" s="136">
        <f>SUM(Q22:Q22)</f>
        <v>0</v>
      </c>
      <c r="R23" s="136"/>
      <c r="S23" s="136"/>
    </row>
    <row r="24" spans="2:2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2:21">
      <c r="B25" s="102" t="s">
        <v>36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21" ht="9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2:21" ht="21.75" customHeight="1">
      <c r="B27" s="22" t="s">
        <v>28</v>
      </c>
      <c r="C27" s="127" t="s">
        <v>29</v>
      </c>
      <c r="D27" s="127"/>
      <c r="E27" s="127"/>
      <c r="F27" s="127"/>
      <c r="G27" s="127"/>
      <c r="H27" s="127"/>
      <c r="I27" s="127"/>
      <c r="J27" s="127"/>
      <c r="K27" s="127"/>
      <c r="L27" s="127" t="s">
        <v>15</v>
      </c>
      <c r="M27" s="127"/>
      <c r="N27" s="127"/>
      <c r="O27" s="127" t="s">
        <v>30</v>
      </c>
      <c r="P27" s="127"/>
      <c r="Q27" s="127"/>
      <c r="R27" s="127"/>
      <c r="S27" s="127"/>
    </row>
    <row r="28" spans="2:21">
      <c r="B28" s="36">
        <v>1</v>
      </c>
      <c r="C28" s="103">
        <v>2</v>
      </c>
      <c r="D28" s="103"/>
      <c r="E28" s="103"/>
      <c r="F28" s="103"/>
      <c r="G28" s="103"/>
      <c r="H28" s="103"/>
      <c r="I28" s="103"/>
      <c r="J28" s="103"/>
      <c r="K28" s="103"/>
      <c r="L28" s="103">
        <v>3</v>
      </c>
      <c r="M28" s="103"/>
      <c r="N28" s="103"/>
      <c r="O28" s="103">
        <v>4</v>
      </c>
      <c r="P28" s="103"/>
      <c r="Q28" s="103"/>
      <c r="R28" s="103"/>
      <c r="S28" s="103"/>
    </row>
    <row r="29" spans="2:21">
      <c r="B29" s="35">
        <v>1</v>
      </c>
      <c r="C29" s="117" t="s">
        <v>128</v>
      </c>
      <c r="D29" s="118"/>
      <c r="E29" s="118"/>
      <c r="F29" s="118"/>
      <c r="G29" s="118"/>
      <c r="H29" s="118"/>
      <c r="I29" s="118"/>
      <c r="J29" s="118"/>
      <c r="K29" s="119"/>
      <c r="L29" s="120" t="s">
        <v>34</v>
      </c>
      <c r="M29" s="120"/>
      <c r="N29" s="120"/>
      <c r="O29" s="128">
        <f>774026+4</f>
        <v>774030</v>
      </c>
      <c r="P29" s="128"/>
      <c r="Q29" s="128"/>
      <c r="R29" s="128"/>
      <c r="S29" s="128"/>
      <c r="T29" s="28"/>
      <c r="U29" s="29"/>
    </row>
    <row r="30" spans="2:2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2"/>
      <c r="O30" s="33"/>
      <c r="P30" s="33"/>
      <c r="Q30" s="33"/>
      <c r="R30" s="33"/>
      <c r="S30" s="33"/>
    </row>
    <row r="31" spans="2:21">
      <c r="B31" s="129" t="s">
        <v>80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3" spans="2:20" ht="25.5">
      <c r="B33" s="35" t="s">
        <v>28</v>
      </c>
      <c r="C33" s="103" t="s">
        <v>29</v>
      </c>
      <c r="D33" s="103"/>
      <c r="E33" s="103"/>
      <c r="F33" s="103"/>
      <c r="G33" s="103"/>
      <c r="H33" s="103" t="s">
        <v>32</v>
      </c>
      <c r="I33" s="103"/>
      <c r="J33" s="103" t="s">
        <v>73</v>
      </c>
      <c r="K33" s="103"/>
      <c r="L33" s="103"/>
      <c r="M33" s="103" t="s">
        <v>74</v>
      </c>
      <c r="N33" s="103"/>
      <c r="O33" s="103"/>
      <c r="P33" s="103" t="s">
        <v>75</v>
      </c>
      <c r="Q33" s="103"/>
      <c r="R33" s="103"/>
      <c r="S33" s="103"/>
    </row>
    <row r="34" spans="2:20">
      <c r="B34" s="36">
        <v>1</v>
      </c>
      <c r="C34" s="103">
        <v>2</v>
      </c>
      <c r="D34" s="103"/>
      <c r="E34" s="103"/>
      <c r="F34" s="103"/>
      <c r="G34" s="103"/>
      <c r="H34" s="103">
        <v>3</v>
      </c>
      <c r="I34" s="103"/>
      <c r="J34" s="103">
        <v>4</v>
      </c>
      <c r="K34" s="103"/>
      <c r="L34" s="103"/>
      <c r="M34" s="103">
        <v>5</v>
      </c>
      <c r="N34" s="103"/>
      <c r="O34" s="103"/>
      <c r="P34" s="103">
        <v>6</v>
      </c>
      <c r="Q34" s="103"/>
      <c r="R34" s="103"/>
      <c r="S34" s="103"/>
    </row>
    <row r="35" spans="2:20">
      <c r="B35" s="41">
        <v>1</v>
      </c>
      <c r="C35" s="117" t="s">
        <v>77</v>
      </c>
      <c r="D35" s="118"/>
      <c r="E35" s="118"/>
      <c r="F35" s="118"/>
      <c r="G35" s="119"/>
      <c r="H35" s="120" t="s">
        <v>35</v>
      </c>
      <c r="I35" s="120"/>
      <c r="J35" s="159"/>
      <c r="K35" s="159"/>
      <c r="L35" s="159"/>
      <c r="M35" s="158"/>
      <c r="N35" s="158"/>
      <c r="O35" s="158"/>
      <c r="P35" s="113">
        <f>5442+8</f>
        <v>5450</v>
      </c>
      <c r="Q35" s="113"/>
      <c r="R35" s="113"/>
      <c r="S35" s="113"/>
      <c r="T35" s="23">
        <v>10100</v>
      </c>
    </row>
    <row r="36" spans="2:20">
      <c r="B36" s="41"/>
      <c r="C36" s="42" t="s">
        <v>130</v>
      </c>
      <c r="D36" s="26"/>
      <c r="E36" s="26"/>
      <c r="F36" s="26"/>
      <c r="G36" s="27"/>
      <c r="H36" s="120"/>
      <c r="I36" s="120"/>
      <c r="J36" s="152">
        <v>261.39999999999998</v>
      </c>
      <c r="K36" s="153"/>
      <c r="L36" s="154"/>
      <c r="M36" s="146">
        <v>12</v>
      </c>
      <c r="N36" s="147"/>
      <c r="O36" s="148"/>
      <c r="P36" s="107">
        <v>3137</v>
      </c>
      <c r="Q36" s="108"/>
      <c r="R36" s="108"/>
      <c r="S36" s="109"/>
      <c r="T36" s="23">
        <v>9920</v>
      </c>
    </row>
    <row r="37" spans="2:20" ht="13.5" customHeight="1">
      <c r="B37" s="41"/>
      <c r="C37" s="117" t="s">
        <v>131</v>
      </c>
      <c r="D37" s="118"/>
      <c r="E37" s="118"/>
      <c r="F37" s="118"/>
      <c r="G37" s="119"/>
      <c r="H37" s="104"/>
      <c r="I37" s="106"/>
      <c r="J37" s="152">
        <v>0.56000000000000005</v>
      </c>
      <c r="K37" s="153"/>
      <c r="L37" s="154"/>
      <c r="M37" s="146">
        <v>4116</v>
      </c>
      <c r="N37" s="147"/>
      <c r="O37" s="148"/>
      <c r="P37" s="107">
        <v>2305</v>
      </c>
      <c r="Q37" s="108"/>
      <c r="R37" s="108"/>
      <c r="S37" s="109"/>
      <c r="T37" s="23">
        <f>130</f>
        <v>130</v>
      </c>
    </row>
    <row r="38" spans="2:20" ht="14.25" customHeight="1">
      <c r="B38" s="41">
        <v>2</v>
      </c>
      <c r="C38" s="42" t="s">
        <v>86</v>
      </c>
      <c r="D38" s="26"/>
      <c r="E38" s="26"/>
      <c r="F38" s="26"/>
      <c r="G38" s="27"/>
      <c r="H38" s="120" t="s">
        <v>35</v>
      </c>
      <c r="I38" s="120"/>
      <c r="J38" s="152">
        <v>875.58</v>
      </c>
      <c r="K38" s="153"/>
      <c r="L38" s="154"/>
      <c r="M38" s="146">
        <v>12</v>
      </c>
      <c r="N38" s="147"/>
      <c r="O38" s="148"/>
      <c r="P38" s="149">
        <f>10507+3+10</f>
        <v>10520</v>
      </c>
      <c r="Q38" s="150"/>
      <c r="R38" s="150"/>
      <c r="S38" s="151"/>
    </row>
    <row r="39" spans="2:20">
      <c r="B39" s="43"/>
      <c r="C39" s="130" t="s">
        <v>62</v>
      </c>
      <c r="D39" s="130"/>
      <c r="E39" s="130"/>
      <c r="F39" s="130"/>
      <c r="G39" s="130"/>
      <c r="H39" s="124"/>
      <c r="I39" s="124"/>
      <c r="J39" s="164"/>
      <c r="K39" s="164"/>
      <c r="L39" s="164"/>
      <c r="M39" s="164"/>
      <c r="N39" s="164"/>
      <c r="O39" s="164"/>
      <c r="P39" s="163">
        <f>P35+P38</f>
        <v>15970</v>
      </c>
      <c r="Q39" s="163"/>
      <c r="R39" s="163"/>
      <c r="S39" s="163"/>
    </row>
    <row r="40" spans="2:20">
      <c r="B40" s="44"/>
      <c r="C40" s="16"/>
      <c r="D40" s="16"/>
      <c r="E40" s="16"/>
      <c r="F40" s="16"/>
      <c r="G40" s="16"/>
      <c r="H40" s="1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2" spans="2:20">
      <c r="B42" s="129" t="s">
        <v>115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20" ht="15" customHeight="1">
      <c r="Q43" s="23" t="s">
        <v>40</v>
      </c>
    </row>
    <row r="44" spans="2:20" ht="25.5">
      <c r="B44" s="35" t="s">
        <v>28</v>
      </c>
      <c r="C44" s="103" t="s">
        <v>29</v>
      </c>
      <c r="D44" s="103"/>
      <c r="E44" s="103"/>
      <c r="F44" s="103"/>
      <c r="G44" s="103"/>
      <c r="H44" s="103" t="s">
        <v>32</v>
      </c>
      <c r="I44" s="103"/>
      <c r="J44" s="103" t="s">
        <v>82</v>
      </c>
      <c r="K44" s="103"/>
      <c r="L44" s="103"/>
      <c r="M44" s="103" t="s">
        <v>78</v>
      </c>
      <c r="N44" s="103"/>
      <c r="O44" s="103"/>
      <c r="P44" s="103" t="s">
        <v>75</v>
      </c>
      <c r="Q44" s="103"/>
      <c r="R44" s="103"/>
      <c r="S44" s="103"/>
    </row>
    <row r="45" spans="2:20">
      <c r="B45" s="36">
        <v>1</v>
      </c>
      <c r="C45" s="103">
        <v>2</v>
      </c>
      <c r="D45" s="103"/>
      <c r="E45" s="103"/>
      <c r="F45" s="103"/>
      <c r="G45" s="103"/>
      <c r="H45" s="103">
        <v>3</v>
      </c>
      <c r="I45" s="103"/>
      <c r="J45" s="103">
        <v>4</v>
      </c>
      <c r="K45" s="103"/>
      <c r="L45" s="103"/>
      <c r="M45" s="103">
        <v>5</v>
      </c>
      <c r="N45" s="103"/>
      <c r="O45" s="103"/>
      <c r="P45" s="103">
        <v>6</v>
      </c>
      <c r="Q45" s="103"/>
      <c r="R45" s="103"/>
      <c r="S45" s="103"/>
    </row>
    <row r="46" spans="2:20" ht="24.75" customHeight="1">
      <c r="B46" s="35">
        <v>1</v>
      </c>
      <c r="C46" s="160" t="s">
        <v>93</v>
      </c>
      <c r="D46" s="161"/>
      <c r="E46" s="161"/>
      <c r="F46" s="161"/>
      <c r="G46" s="162"/>
      <c r="H46" s="120" t="s">
        <v>37</v>
      </c>
      <c r="I46" s="120"/>
      <c r="J46" s="134" t="s">
        <v>142</v>
      </c>
      <c r="K46" s="142"/>
      <c r="L46" s="135"/>
      <c r="M46" s="131">
        <v>109.5</v>
      </c>
      <c r="N46" s="132"/>
      <c r="O46" s="133"/>
      <c r="P46" s="165">
        <f>216366+4</f>
        <v>216370</v>
      </c>
      <c r="Q46" s="165"/>
      <c r="R46" s="165"/>
      <c r="S46" s="165"/>
    </row>
    <row r="47" spans="2:20" ht="77.25" customHeight="1">
      <c r="B47" s="35">
        <v>2</v>
      </c>
      <c r="C47" s="160" t="s">
        <v>140</v>
      </c>
      <c r="D47" s="161"/>
      <c r="E47" s="161"/>
      <c r="F47" s="161"/>
      <c r="G47" s="162"/>
      <c r="H47" s="104" t="s">
        <v>37</v>
      </c>
      <c r="I47" s="106"/>
      <c r="J47" s="134" t="s">
        <v>143</v>
      </c>
      <c r="K47" s="142"/>
      <c r="L47" s="135"/>
      <c r="M47" s="166">
        <v>4500</v>
      </c>
      <c r="N47" s="167"/>
      <c r="O47" s="168"/>
      <c r="P47" s="149">
        <f>40118+2</f>
        <v>40120</v>
      </c>
      <c r="Q47" s="150"/>
      <c r="R47" s="150"/>
      <c r="S47" s="151"/>
      <c r="T47" s="23">
        <f>37980</f>
        <v>37980</v>
      </c>
    </row>
    <row r="48" spans="2:20">
      <c r="B48" s="35"/>
      <c r="C48" s="130" t="s">
        <v>62</v>
      </c>
      <c r="D48" s="130"/>
      <c r="E48" s="130"/>
      <c r="F48" s="130"/>
      <c r="G48" s="130"/>
      <c r="H48" s="124"/>
      <c r="I48" s="124"/>
      <c r="J48" s="155"/>
      <c r="K48" s="156"/>
      <c r="L48" s="157"/>
      <c r="M48" s="155"/>
      <c r="N48" s="156"/>
      <c r="O48" s="157"/>
      <c r="P48" s="143">
        <f>SUM(P46:P47)</f>
        <v>256490</v>
      </c>
      <c r="Q48" s="144"/>
      <c r="R48" s="144"/>
      <c r="S48" s="145"/>
    </row>
    <row r="50" spans="2:20">
      <c r="B50" s="102" t="s">
        <v>116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20" ht="6.7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20" ht="25.5">
      <c r="B52" s="35" t="s">
        <v>28</v>
      </c>
      <c r="C52" s="103" t="s">
        <v>29</v>
      </c>
      <c r="D52" s="103"/>
      <c r="E52" s="103"/>
      <c r="F52" s="103"/>
      <c r="G52" s="103"/>
      <c r="H52" s="103"/>
      <c r="I52" s="103"/>
      <c r="J52" s="103"/>
      <c r="K52" s="103"/>
      <c r="L52" s="103" t="s">
        <v>15</v>
      </c>
      <c r="M52" s="103"/>
      <c r="N52" s="103"/>
      <c r="O52" s="103" t="s">
        <v>30</v>
      </c>
      <c r="P52" s="103"/>
      <c r="Q52" s="103"/>
      <c r="R52" s="103"/>
      <c r="S52" s="103"/>
    </row>
    <row r="53" spans="2:20" ht="12.75" customHeight="1">
      <c r="B53" s="36">
        <v>1</v>
      </c>
      <c r="C53" s="103">
        <v>2</v>
      </c>
      <c r="D53" s="103"/>
      <c r="E53" s="103"/>
      <c r="F53" s="103"/>
      <c r="G53" s="103"/>
      <c r="H53" s="103"/>
      <c r="I53" s="103"/>
      <c r="J53" s="103"/>
      <c r="K53" s="103"/>
      <c r="L53" s="103">
        <v>3</v>
      </c>
      <c r="M53" s="103"/>
      <c r="N53" s="103"/>
      <c r="O53" s="103">
        <v>4</v>
      </c>
      <c r="P53" s="103"/>
      <c r="Q53" s="103"/>
      <c r="R53" s="103"/>
      <c r="S53" s="103"/>
    </row>
    <row r="54" spans="2:20">
      <c r="B54" s="35">
        <v>1</v>
      </c>
      <c r="C54" s="117" t="s">
        <v>94</v>
      </c>
      <c r="D54" s="118"/>
      <c r="E54" s="118"/>
      <c r="F54" s="118"/>
      <c r="G54" s="118"/>
      <c r="H54" s="118"/>
      <c r="I54" s="118"/>
      <c r="J54" s="118"/>
      <c r="K54" s="119"/>
      <c r="L54" s="120" t="s">
        <v>64</v>
      </c>
      <c r="M54" s="120"/>
      <c r="N54" s="120"/>
      <c r="O54" s="123">
        <v>0</v>
      </c>
      <c r="P54" s="123"/>
      <c r="Q54" s="123"/>
      <c r="R54" s="123"/>
      <c r="S54" s="123"/>
    </row>
    <row r="55" spans="2:20">
      <c r="B55" s="35">
        <v>2</v>
      </c>
      <c r="C55" s="117" t="s">
        <v>136</v>
      </c>
      <c r="D55" s="118"/>
      <c r="E55" s="118"/>
      <c r="F55" s="118"/>
      <c r="G55" s="118"/>
      <c r="H55" s="118"/>
      <c r="I55" s="118"/>
      <c r="J55" s="118"/>
      <c r="K55" s="119"/>
      <c r="L55" s="38"/>
      <c r="M55" s="39" t="s">
        <v>64</v>
      </c>
      <c r="N55" s="40"/>
      <c r="O55" s="107">
        <v>0</v>
      </c>
      <c r="P55" s="108"/>
      <c r="Q55" s="108"/>
      <c r="R55" s="108"/>
      <c r="S55" s="109"/>
      <c r="T55" s="23">
        <v>7200</v>
      </c>
    </row>
    <row r="56" spans="2:20">
      <c r="B56" s="35">
        <v>3</v>
      </c>
      <c r="C56" s="117" t="s">
        <v>105</v>
      </c>
      <c r="D56" s="118"/>
      <c r="E56" s="118"/>
      <c r="F56" s="118"/>
      <c r="G56" s="118"/>
      <c r="H56" s="118"/>
      <c r="I56" s="118"/>
      <c r="J56" s="118"/>
      <c r="K56" s="119"/>
      <c r="L56" s="38"/>
      <c r="M56" s="39" t="s">
        <v>64</v>
      </c>
      <c r="N56" s="40"/>
      <c r="O56" s="114">
        <v>0</v>
      </c>
      <c r="P56" s="115"/>
      <c r="Q56" s="115"/>
      <c r="R56" s="115"/>
      <c r="S56" s="116"/>
      <c r="T56" s="23">
        <v>2140</v>
      </c>
    </row>
    <row r="57" spans="2:20">
      <c r="B57" s="35"/>
      <c r="C57" s="110" t="s">
        <v>83</v>
      </c>
      <c r="D57" s="111"/>
      <c r="E57" s="111"/>
      <c r="F57" s="111"/>
      <c r="G57" s="111"/>
      <c r="H57" s="111"/>
      <c r="I57" s="111"/>
      <c r="J57" s="111"/>
      <c r="K57" s="112"/>
      <c r="L57" s="124"/>
      <c r="M57" s="124"/>
      <c r="N57" s="124"/>
      <c r="O57" s="101">
        <f>SUM(O54:O56)</f>
        <v>0</v>
      </c>
      <c r="P57" s="101"/>
      <c r="Q57" s="101"/>
      <c r="R57" s="101"/>
      <c r="S57" s="101"/>
    </row>
    <row r="58" spans="2:20" ht="12" customHeight="1"/>
    <row r="59" spans="2:20">
      <c r="B59" s="102" t="s">
        <v>117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20" ht="6.7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2:20" ht="25.5">
      <c r="B61" s="35" t="s">
        <v>28</v>
      </c>
      <c r="C61" s="103" t="s">
        <v>29</v>
      </c>
      <c r="D61" s="103"/>
      <c r="E61" s="103"/>
      <c r="F61" s="103"/>
      <c r="G61" s="103"/>
      <c r="H61" s="103"/>
      <c r="I61" s="103"/>
      <c r="J61" s="103"/>
      <c r="K61" s="103"/>
      <c r="L61" s="103" t="s">
        <v>15</v>
      </c>
      <c r="M61" s="103"/>
      <c r="N61" s="103"/>
      <c r="O61" s="103" t="s">
        <v>30</v>
      </c>
      <c r="P61" s="103"/>
      <c r="Q61" s="103"/>
      <c r="R61" s="103"/>
      <c r="S61" s="103"/>
    </row>
    <row r="62" spans="2:20">
      <c r="B62" s="36">
        <v>1</v>
      </c>
      <c r="C62" s="103">
        <v>2</v>
      </c>
      <c r="D62" s="103"/>
      <c r="E62" s="103"/>
      <c r="F62" s="103"/>
      <c r="G62" s="103"/>
      <c r="H62" s="103"/>
      <c r="I62" s="103"/>
      <c r="J62" s="103"/>
      <c r="K62" s="103"/>
      <c r="L62" s="103">
        <v>3</v>
      </c>
      <c r="M62" s="103"/>
      <c r="N62" s="103"/>
      <c r="O62" s="103">
        <v>4</v>
      </c>
      <c r="P62" s="103"/>
      <c r="Q62" s="103"/>
      <c r="R62" s="103"/>
      <c r="S62" s="103"/>
    </row>
    <row r="63" spans="2:20" ht="17.25" customHeight="1">
      <c r="B63" s="35">
        <v>1</v>
      </c>
      <c r="C63" s="117" t="s">
        <v>95</v>
      </c>
      <c r="D63" s="118"/>
      <c r="E63" s="118"/>
      <c r="F63" s="118"/>
      <c r="G63" s="118"/>
      <c r="H63" s="118"/>
      <c r="I63" s="118"/>
      <c r="J63" s="118"/>
      <c r="K63" s="119"/>
      <c r="L63" s="104" t="s">
        <v>41</v>
      </c>
      <c r="M63" s="105"/>
      <c r="N63" s="106"/>
      <c r="O63" s="114">
        <v>0</v>
      </c>
      <c r="P63" s="115"/>
      <c r="Q63" s="115"/>
      <c r="R63" s="115"/>
      <c r="S63" s="116"/>
    </row>
    <row r="64" spans="2:20" ht="17.25" customHeight="1">
      <c r="B64" s="35">
        <v>2</v>
      </c>
      <c r="C64" s="117" t="s">
        <v>119</v>
      </c>
      <c r="D64" s="118"/>
      <c r="E64" s="118"/>
      <c r="F64" s="118"/>
      <c r="G64" s="118"/>
      <c r="H64" s="118"/>
      <c r="I64" s="118"/>
      <c r="J64" s="118"/>
      <c r="K64" s="119"/>
      <c r="L64" s="104" t="s">
        <v>41</v>
      </c>
      <c r="M64" s="105"/>
      <c r="N64" s="106"/>
      <c r="O64" s="114">
        <v>0</v>
      </c>
      <c r="P64" s="115"/>
      <c r="Q64" s="115"/>
      <c r="R64" s="115"/>
      <c r="S64" s="116"/>
    </row>
    <row r="65" spans="2:22" ht="17.25" customHeight="1">
      <c r="B65" s="35">
        <v>3</v>
      </c>
      <c r="C65" s="117" t="s">
        <v>120</v>
      </c>
      <c r="D65" s="118"/>
      <c r="E65" s="118"/>
      <c r="F65" s="118"/>
      <c r="G65" s="118"/>
      <c r="H65" s="118"/>
      <c r="I65" s="118"/>
      <c r="J65" s="118"/>
      <c r="K65" s="119"/>
      <c r="L65" s="104" t="s">
        <v>41</v>
      </c>
      <c r="M65" s="105"/>
      <c r="N65" s="106"/>
      <c r="O65" s="114">
        <v>0</v>
      </c>
      <c r="P65" s="115"/>
      <c r="Q65" s="115"/>
      <c r="R65" s="115"/>
      <c r="S65" s="116"/>
    </row>
    <row r="66" spans="2:22" ht="17.25" customHeight="1">
      <c r="B66" s="35">
        <v>4</v>
      </c>
      <c r="C66" s="117" t="s">
        <v>125</v>
      </c>
      <c r="D66" s="118"/>
      <c r="E66" s="118"/>
      <c r="F66" s="118"/>
      <c r="G66" s="118"/>
      <c r="H66" s="118"/>
      <c r="I66" s="118"/>
      <c r="J66" s="118"/>
      <c r="K66" s="119"/>
      <c r="L66" s="104" t="s">
        <v>41</v>
      </c>
      <c r="M66" s="105"/>
      <c r="N66" s="106"/>
      <c r="O66" s="114">
        <v>0</v>
      </c>
      <c r="P66" s="115"/>
      <c r="Q66" s="115"/>
      <c r="R66" s="115"/>
      <c r="S66" s="116"/>
    </row>
    <row r="67" spans="2:22">
      <c r="B67" s="35"/>
      <c r="C67" s="110" t="s">
        <v>83</v>
      </c>
      <c r="D67" s="111"/>
      <c r="E67" s="111"/>
      <c r="F67" s="111"/>
      <c r="G67" s="111"/>
      <c r="H67" s="111"/>
      <c r="I67" s="111"/>
      <c r="J67" s="111"/>
      <c r="K67" s="112"/>
      <c r="L67" s="120"/>
      <c r="M67" s="120"/>
      <c r="N67" s="120"/>
      <c r="O67" s="101">
        <f>SUM(O63:S66)</f>
        <v>0</v>
      </c>
      <c r="P67" s="101"/>
      <c r="Q67" s="101"/>
      <c r="R67" s="101"/>
      <c r="S67" s="101"/>
      <c r="V67" s="45"/>
    </row>
    <row r="69" spans="2:22">
      <c r="B69" s="102" t="s">
        <v>118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22" ht="9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2:22" ht="25.5">
      <c r="B71" s="35" t="s">
        <v>28</v>
      </c>
      <c r="C71" s="103" t="s">
        <v>29</v>
      </c>
      <c r="D71" s="103"/>
      <c r="E71" s="103"/>
      <c r="F71" s="103"/>
      <c r="G71" s="103"/>
      <c r="H71" s="103"/>
      <c r="I71" s="103"/>
      <c r="J71" s="103"/>
      <c r="K71" s="103"/>
      <c r="L71" s="103" t="s">
        <v>15</v>
      </c>
      <c r="M71" s="103"/>
      <c r="N71" s="103"/>
      <c r="O71" s="103" t="s">
        <v>30</v>
      </c>
      <c r="P71" s="103"/>
      <c r="Q71" s="103"/>
      <c r="R71" s="103"/>
      <c r="S71" s="103"/>
    </row>
    <row r="72" spans="2:22">
      <c r="B72" s="36">
        <v>1</v>
      </c>
      <c r="C72" s="103">
        <v>2</v>
      </c>
      <c r="D72" s="103"/>
      <c r="E72" s="103"/>
      <c r="F72" s="103"/>
      <c r="G72" s="103"/>
      <c r="H72" s="103"/>
      <c r="I72" s="103"/>
      <c r="J72" s="103"/>
      <c r="K72" s="103"/>
      <c r="L72" s="103">
        <v>3</v>
      </c>
      <c r="M72" s="103"/>
      <c r="N72" s="103"/>
      <c r="O72" s="103">
        <v>4</v>
      </c>
      <c r="P72" s="103"/>
      <c r="Q72" s="103"/>
      <c r="R72" s="103"/>
      <c r="S72" s="103"/>
    </row>
    <row r="73" spans="2:22" ht="12.75" customHeight="1">
      <c r="B73" s="35">
        <v>1</v>
      </c>
      <c r="C73" s="117" t="s">
        <v>79</v>
      </c>
      <c r="D73" s="118"/>
      <c r="E73" s="118"/>
      <c r="F73" s="118"/>
      <c r="G73" s="118"/>
      <c r="H73" s="118"/>
      <c r="I73" s="118"/>
      <c r="J73" s="118"/>
      <c r="K73" s="119"/>
      <c r="L73" s="120" t="s">
        <v>42</v>
      </c>
      <c r="M73" s="120"/>
      <c r="N73" s="120"/>
      <c r="O73" s="113">
        <v>12000</v>
      </c>
      <c r="P73" s="113"/>
      <c r="Q73" s="113"/>
      <c r="R73" s="113"/>
      <c r="S73" s="113"/>
    </row>
    <row r="74" spans="2:22" ht="12.75" customHeight="1">
      <c r="B74" s="35">
        <v>2</v>
      </c>
      <c r="C74" s="117" t="s">
        <v>96</v>
      </c>
      <c r="D74" s="118"/>
      <c r="E74" s="118"/>
      <c r="F74" s="118"/>
      <c r="G74" s="118"/>
      <c r="H74" s="118"/>
      <c r="I74" s="118"/>
      <c r="J74" s="118"/>
      <c r="K74" s="119"/>
      <c r="L74" s="120" t="s">
        <v>42</v>
      </c>
      <c r="M74" s="120"/>
      <c r="N74" s="120"/>
      <c r="O74" s="113">
        <v>2000</v>
      </c>
      <c r="P74" s="113"/>
      <c r="Q74" s="113"/>
      <c r="R74" s="113"/>
      <c r="S74" s="113"/>
    </row>
    <row r="75" spans="2:22" ht="12.75" customHeight="1">
      <c r="B75" s="35">
        <v>3</v>
      </c>
      <c r="C75" s="42" t="s">
        <v>87</v>
      </c>
      <c r="D75" s="26"/>
      <c r="E75" s="26"/>
      <c r="F75" s="26"/>
      <c r="G75" s="26"/>
      <c r="H75" s="26"/>
      <c r="I75" s="26"/>
      <c r="J75" s="26"/>
      <c r="K75" s="27"/>
      <c r="L75" s="104" t="s">
        <v>42</v>
      </c>
      <c r="M75" s="105"/>
      <c r="N75" s="106"/>
      <c r="O75" s="114">
        <v>0</v>
      </c>
      <c r="P75" s="115"/>
      <c r="Q75" s="115"/>
      <c r="R75" s="115"/>
      <c r="S75" s="116"/>
    </row>
    <row r="76" spans="2:22" ht="12.75" customHeight="1">
      <c r="B76" s="35">
        <v>4</v>
      </c>
      <c r="C76" s="42" t="s">
        <v>106</v>
      </c>
      <c r="D76" s="26"/>
      <c r="E76" s="26"/>
      <c r="F76" s="26"/>
      <c r="G76" s="26"/>
      <c r="H76" s="26"/>
      <c r="I76" s="26"/>
      <c r="J76" s="26"/>
      <c r="K76" s="27"/>
      <c r="L76" s="104" t="s">
        <v>42</v>
      </c>
      <c r="M76" s="105"/>
      <c r="N76" s="106"/>
      <c r="O76" s="107">
        <v>0</v>
      </c>
      <c r="P76" s="108"/>
      <c r="Q76" s="108"/>
      <c r="R76" s="108"/>
      <c r="S76" s="109"/>
    </row>
    <row r="77" spans="2:22" ht="12.75" customHeight="1">
      <c r="B77" s="35">
        <v>5</v>
      </c>
      <c r="C77" s="42" t="s">
        <v>127</v>
      </c>
      <c r="D77" s="26"/>
      <c r="E77" s="26"/>
      <c r="F77" s="26"/>
      <c r="G77" s="26"/>
      <c r="H77" s="26"/>
      <c r="I77" s="26"/>
      <c r="J77" s="26"/>
      <c r="K77" s="27"/>
      <c r="L77" s="104" t="s">
        <v>42</v>
      </c>
      <c r="M77" s="105"/>
      <c r="N77" s="106"/>
      <c r="O77" s="114">
        <v>0</v>
      </c>
      <c r="P77" s="115"/>
      <c r="Q77" s="115"/>
      <c r="R77" s="115"/>
      <c r="S77" s="116"/>
    </row>
    <row r="78" spans="2:22">
      <c r="B78" s="35"/>
      <c r="C78" s="110" t="s">
        <v>62</v>
      </c>
      <c r="D78" s="111"/>
      <c r="E78" s="111"/>
      <c r="F78" s="111"/>
      <c r="G78" s="111"/>
      <c r="H78" s="111"/>
      <c r="I78" s="111"/>
      <c r="J78" s="111"/>
      <c r="K78" s="112"/>
      <c r="L78" s="124"/>
      <c r="M78" s="124"/>
      <c r="N78" s="124"/>
      <c r="O78" s="101">
        <f>SUM(O73:O77)</f>
        <v>14000</v>
      </c>
      <c r="P78" s="101"/>
      <c r="Q78" s="101"/>
      <c r="R78" s="101"/>
      <c r="S78" s="101"/>
      <c r="V78" s="45"/>
    </row>
    <row r="79" spans="2:22">
      <c r="B79" s="30"/>
      <c r="C79" s="21"/>
      <c r="D79" s="21"/>
      <c r="E79" s="21"/>
      <c r="F79" s="21"/>
      <c r="G79" s="21"/>
      <c r="H79" s="21"/>
      <c r="I79" s="21"/>
      <c r="J79" s="21"/>
      <c r="K79" s="21"/>
      <c r="L79" s="17"/>
      <c r="M79" s="17"/>
      <c r="N79" s="17"/>
      <c r="O79" s="19"/>
      <c r="P79" s="19"/>
      <c r="Q79" s="19"/>
      <c r="R79" s="19"/>
      <c r="S79" s="19"/>
    </row>
    <row r="80" spans="2:22">
      <c r="B80" s="102" t="s">
        <v>121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22" ht="6.7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2:22" ht="25.5">
      <c r="B82" s="35" t="s">
        <v>28</v>
      </c>
      <c r="C82" s="103" t="s">
        <v>29</v>
      </c>
      <c r="D82" s="103"/>
      <c r="E82" s="103"/>
      <c r="F82" s="103"/>
      <c r="G82" s="103"/>
      <c r="H82" s="103"/>
      <c r="I82" s="103"/>
      <c r="J82" s="103"/>
      <c r="K82" s="103"/>
      <c r="L82" s="103" t="s">
        <v>15</v>
      </c>
      <c r="M82" s="103"/>
      <c r="N82" s="103"/>
      <c r="O82" s="103" t="s">
        <v>30</v>
      </c>
      <c r="P82" s="103"/>
      <c r="Q82" s="103"/>
      <c r="R82" s="103"/>
      <c r="S82" s="103"/>
    </row>
    <row r="83" spans="2:22">
      <c r="B83" s="36">
        <v>1</v>
      </c>
      <c r="C83" s="103">
        <v>2</v>
      </c>
      <c r="D83" s="103"/>
      <c r="E83" s="103"/>
      <c r="F83" s="103"/>
      <c r="G83" s="103"/>
      <c r="H83" s="103"/>
      <c r="I83" s="103"/>
      <c r="J83" s="103"/>
      <c r="K83" s="103"/>
      <c r="L83" s="103">
        <v>3</v>
      </c>
      <c r="M83" s="103"/>
      <c r="N83" s="103"/>
      <c r="O83" s="103">
        <v>4</v>
      </c>
      <c r="P83" s="103"/>
      <c r="Q83" s="103"/>
      <c r="R83" s="103"/>
      <c r="S83" s="103"/>
    </row>
    <row r="84" spans="2:22">
      <c r="B84" s="35">
        <v>1</v>
      </c>
      <c r="C84" s="117" t="s">
        <v>124</v>
      </c>
      <c r="D84" s="118"/>
      <c r="E84" s="118"/>
      <c r="F84" s="118"/>
      <c r="G84" s="118"/>
      <c r="H84" s="118"/>
      <c r="I84" s="118"/>
      <c r="J84" s="118"/>
      <c r="K84" s="119"/>
      <c r="L84" s="120" t="s">
        <v>43</v>
      </c>
      <c r="M84" s="120"/>
      <c r="N84" s="120"/>
      <c r="O84" s="123">
        <v>0</v>
      </c>
      <c r="P84" s="123"/>
      <c r="Q84" s="123"/>
      <c r="R84" s="123"/>
      <c r="S84" s="123"/>
    </row>
    <row r="85" spans="2:22">
      <c r="B85" s="35"/>
      <c r="C85" s="110" t="s">
        <v>62</v>
      </c>
      <c r="D85" s="111"/>
      <c r="E85" s="111"/>
      <c r="F85" s="111"/>
      <c r="G85" s="111"/>
      <c r="H85" s="111"/>
      <c r="I85" s="111"/>
      <c r="J85" s="111"/>
      <c r="K85" s="112"/>
      <c r="L85" s="124"/>
      <c r="M85" s="124"/>
      <c r="N85" s="124"/>
      <c r="O85" s="101">
        <f>SUM(O84:S84)</f>
        <v>0</v>
      </c>
      <c r="P85" s="101"/>
      <c r="Q85" s="101"/>
      <c r="R85" s="101"/>
      <c r="S85" s="101"/>
      <c r="V85" s="45"/>
    </row>
    <row r="86" spans="2:22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2"/>
      <c r="N86" s="32"/>
      <c r="O86" s="33"/>
      <c r="P86" s="33"/>
      <c r="Q86" s="33"/>
      <c r="R86" s="33"/>
      <c r="S86" s="33"/>
    </row>
    <row r="87" spans="2:22">
      <c r="B87" s="102" t="s">
        <v>122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2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2:22" ht="25.5">
      <c r="B89" s="35" t="s">
        <v>28</v>
      </c>
      <c r="C89" s="103" t="s">
        <v>29</v>
      </c>
      <c r="D89" s="103"/>
      <c r="E89" s="103"/>
      <c r="F89" s="103"/>
      <c r="G89" s="103"/>
      <c r="H89" s="103"/>
      <c r="I89" s="103"/>
      <c r="J89" s="103"/>
      <c r="K89" s="103"/>
      <c r="L89" s="103" t="s">
        <v>15</v>
      </c>
      <c r="M89" s="103"/>
      <c r="N89" s="103"/>
      <c r="O89" s="103" t="s">
        <v>30</v>
      </c>
      <c r="P89" s="103"/>
      <c r="Q89" s="103"/>
      <c r="R89" s="103"/>
      <c r="S89" s="103"/>
    </row>
    <row r="90" spans="2:22">
      <c r="B90" s="36">
        <v>1</v>
      </c>
      <c r="C90" s="103">
        <v>2</v>
      </c>
      <c r="D90" s="103"/>
      <c r="E90" s="103"/>
      <c r="F90" s="103"/>
      <c r="G90" s="103"/>
      <c r="H90" s="103"/>
      <c r="I90" s="103"/>
      <c r="J90" s="103"/>
      <c r="K90" s="103"/>
      <c r="L90" s="103">
        <v>3</v>
      </c>
      <c r="M90" s="103"/>
      <c r="N90" s="103"/>
      <c r="O90" s="103">
        <v>4</v>
      </c>
      <c r="P90" s="103"/>
      <c r="Q90" s="103"/>
      <c r="R90" s="103"/>
      <c r="S90" s="103"/>
    </row>
    <row r="91" spans="2:22">
      <c r="B91" s="35">
        <v>1</v>
      </c>
      <c r="C91" s="117" t="s">
        <v>144</v>
      </c>
      <c r="D91" s="118"/>
      <c r="E91" s="118"/>
      <c r="F91" s="118"/>
      <c r="G91" s="118"/>
      <c r="H91" s="118"/>
      <c r="I91" s="118"/>
      <c r="J91" s="118"/>
      <c r="K91" s="119"/>
      <c r="L91" s="120" t="s">
        <v>69</v>
      </c>
      <c r="M91" s="120"/>
      <c r="N91" s="120"/>
      <c r="O91" s="113">
        <v>30000</v>
      </c>
      <c r="P91" s="113"/>
      <c r="Q91" s="113"/>
      <c r="R91" s="113"/>
      <c r="S91" s="113"/>
      <c r="T91" s="23">
        <f>1201.3+1000</f>
        <v>2201.3000000000002</v>
      </c>
      <c r="V91" s="23" t="s">
        <v>126</v>
      </c>
    </row>
    <row r="92" spans="2:22">
      <c r="B92" s="35">
        <v>2</v>
      </c>
      <c r="C92" s="117" t="s">
        <v>123</v>
      </c>
      <c r="D92" s="118"/>
      <c r="E92" s="118"/>
      <c r="F92" s="118"/>
      <c r="G92" s="118"/>
      <c r="H92" s="118"/>
      <c r="I92" s="118"/>
      <c r="J92" s="118"/>
      <c r="K92" s="119"/>
      <c r="L92" s="120" t="s">
        <v>69</v>
      </c>
      <c r="M92" s="120"/>
      <c r="N92" s="120"/>
      <c r="O92" s="169">
        <v>0</v>
      </c>
      <c r="P92" s="169"/>
      <c r="Q92" s="169"/>
      <c r="R92" s="169"/>
      <c r="S92" s="169"/>
    </row>
    <row r="93" spans="2:22">
      <c r="B93" s="35"/>
      <c r="C93" s="110" t="s">
        <v>62</v>
      </c>
      <c r="D93" s="111"/>
      <c r="E93" s="111"/>
      <c r="F93" s="111"/>
      <c r="G93" s="111"/>
      <c r="H93" s="111"/>
      <c r="I93" s="111"/>
      <c r="J93" s="111"/>
      <c r="K93" s="112"/>
      <c r="L93" s="124"/>
      <c r="M93" s="124"/>
      <c r="N93" s="124"/>
      <c r="O93" s="101">
        <f>O91+O92</f>
        <v>30000</v>
      </c>
      <c r="P93" s="101"/>
      <c r="Q93" s="101"/>
      <c r="R93" s="101"/>
      <c r="S93" s="101"/>
      <c r="V93" s="45"/>
    </row>
    <row r="94" spans="2:22">
      <c r="B94" s="30"/>
      <c r="C94" s="31"/>
      <c r="D94" s="31"/>
      <c r="E94" s="31"/>
      <c r="F94" s="31"/>
      <c r="G94" s="31"/>
      <c r="H94" s="31"/>
      <c r="I94" s="20"/>
      <c r="J94" s="20"/>
      <c r="K94" s="20"/>
      <c r="L94" s="32"/>
      <c r="M94" s="32"/>
      <c r="N94" s="32"/>
      <c r="O94" s="33"/>
      <c r="P94" s="33"/>
      <c r="Q94" s="33"/>
      <c r="R94" s="33"/>
      <c r="S94" s="33"/>
    </row>
    <row r="95" spans="2:22">
      <c r="B95" s="121" t="s">
        <v>146</v>
      </c>
      <c r="C95" s="121"/>
      <c r="D95" s="121"/>
      <c r="E95" s="121"/>
      <c r="F95" s="121"/>
      <c r="G95" s="121"/>
      <c r="H95" s="121"/>
      <c r="I95" s="122">
        <f>O14+Q23+O29+P39+P48+O57+O67+O78+O93+O85</f>
        <v>3653490</v>
      </c>
      <c r="J95" s="122"/>
      <c r="K95" s="122"/>
      <c r="L95" s="32"/>
      <c r="M95" s="32"/>
      <c r="N95" s="32"/>
      <c r="O95" s="33"/>
      <c r="P95" s="33"/>
      <c r="Q95" s="33"/>
      <c r="R95" s="33"/>
      <c r="S95" s="33"/>
    </row>
    <row r="96" spans="2:22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2"/>
      <c r="M96" s="32"/>
      <c r="N96" s="32"/>
      <c r="O96" s="33"/>
      <c r="P96" s="33"/>
      <c r="Q96" s="33"/>
      <c r="R96" s="33"/>
      <c r="S96" s="33"/>
    </row>
    <row r="97" spans="2:22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2"/>
      <c r="M97" s="32"/>
      <c r="N97" s="32"/>
      <c r="O97" s="33"/>
      <c r="P97" s="33"/>
      <c r="Q97" s="33"/>
      <c r="R97" s="33"/>
      <c r="S97" s="33"/>
    </row>
    <row r="98" spans="2:22">
      <c r="B98" s="23" t="s">
        <v>70</v>
      </c>
      <c r="L98" s="23" t="s">
        <v>71</v>
      </c>
    </row>
    <row r="99" spans="2:22">
      <c r="V99" s="45"/>
    </row>
    <row r="100" spans="2:22">
      <c r="B100" s="23" t="s">
        <v>160</v>
      </c>
      <c r="L100" s="23" t="s">
        <v>161</v>
      </c>
      <c r="U100" s="34"/>
    </row>
  </sheetData>
  <mergeCells count="201">
    <mergeCell ref="C72:K72"/>
    <mergeCell ref="L72:N72"/>
    <mergeCell ref="C63:K63"/>
    <mergeCell ref="L63:N63"/>
    <mergeCell ref="O63:S63"/>
    <mergeCell ref="C64:K64"/>
    <mergeCell ref="O64:S64"/>
    <mergeCell ref="C92:K92"/>
    <mergeCell ref="L92:N92"/>
    <mergeCell ref="O92:S92"/>
    <mergeCell ref="L91:N91"/>
    <mergeCell ref="O91:S91"/>
    <mergeCell ref="C91:K91"/>
    <mergeCell ref="L73:N73"/>
    <mergeCell ref="C89:K89"/>
    <mergeCell ref="L89:N89"/>
    <mergeCell ref="B80:S80"/>
    <mergeCell ref="O89:S89"/>
    <mergeCell ref="L78:N78"/>
    <mergeCell ref="O78:S78"/>
    <mergeCell ref="C82:K82"/>
    <mergeCell ref="C78:K78"/>
    <mergeCell ref="O73:S73"/>
    <mergeCell ref="C90:K90"/>
    <mergeCell ref="L90:N90"/>
    <mergeCell ref="O90:S90"/>
    <mergeCell ref="H45:I45"/>
    <mergeCell ref="H47:I47"/>
    <mergeCell ref="J47:L47"/>
    <mergeCell ref="M47:O47"/>
    <mergeCell ref="C54:K54"/>
    <mergeCell ref="L54:N54"/>
    <mergeCell ref="O54:S54"/>
    <mergeCell ref="L67:N67"/>
    <mergeCell ref="C62:K62"/>
    <mergeCell ref="C57:K57"/>
    <mergeCell ref="L64:N64"/>
    <mergeCell ref="L62:N62"/>
    <mergeCell ref="L57:N57"/>
    <mergeCell ref="O56:S56"/>
    <mergeCell ref="C56:K56"/>
    <mergeCell ref="C55:K55"/>
    <mergeCell ref="O55:S55"/>
    <mergeCell ref="J44:L44"/>
    <mergeCell ref="P46:S46"/>
    <mergeCell ref="L53:N53"/>
    <mergeCell ref="C47:G47"/>
    <mergeCell ref="O53:S53"/>
    <mergeCell ref="C52:K52"/>
    <mergeCell ref="C39:G39"/>
    <mergeCell ref="C45:G45"/>
    <mergeCell ref="J45:L45"/>
    <mergeCell ref="M44:O44"/>
    <mergeCell ref="H39:I39"/>
    <mergeCell ref="J39:L39"/>
    <mergeCell ref="M39:O39"/>
    <mergeCell ref="C61:K61"/>
    <mergeCell ref="L61:N61"/>
    <mergeCell ref="O61:S61"/>
    <mergeCell ref="L66:N66"/>
    <mergeCell ref="O66:S66"/>
    <mergeCell ref="C65:K65"/>
    <mergeCell ref="L65:N65"/>
    <mergeCell ref="O65:S65"/>
    <mergeCell ref="C66:K66"/>
    <mergeCell ref="B59:S59"/>
    <mergeCell ref="H48:I48"/>
    <mergeCell ref="O57:S57"/>
    <mergeCell ref="M35:O35"/>
    <mergeCell ref="C35:G35"/>
    <mergeCell ref="H35:I35"/>
    <mergeCell ref="J35:L35"/>
    <mergeCell ref="C44:G44"/>
    <mergeCell ref="H36:I36"/>
    <mergeCell ref="J36:L36"/>
    <mergeCell ref="L52:N52"/>
    <mergeCell ref="O52:S52"/>
    <mergeCell ref="J48:L48"/>
    <mergeCell ref="H44:I44"/>
    <mergeCell ref="J37:L37"/>
    <mergeCell ref="M48:O48"/>
    <mergeCell ref="B42:S42"/>
    <mergeCell ref="P37:S37"/>
    <mergeCell ref="C46:G46"/>
    <mergeCell ref="H46:I46"/>
    <mergeCell ref="P44:S44"/>
    <mergeCell ref="P45:S45"/>
    <mergeCell ref="J38:L38"/>
    <mergeCell ref="M38:O38"/>
    <mergeCell ref="H38:I38"/>
    <mergeCell ref="M37:O37"/>
    <mergeCell ref="P39:S39"/>
    <mergeCell ref="B10:S10"/>
    <mergeCell ref="L12:N12"/>
    <mergeCell ref="C12:K12"/>
    <mergeCell ref="O12:S12"/>
    <mergeCell ref="J46:L46"/>
    <mergeCell ref="P48:S48"/>
    <mergeCell ref="M36:O36"/>
    <mergeCell ref="P36:S36"/>
    <mergeCell ref="P38:S38"/>
    <mergeCell ref="P47:S47"/>
    <mergeCell ref="B18:S18"/>
    <mergeCell ref="C13:K13"/>
    <mergeCell ref="C14:K14"/>
    <mergeCell ref="L13:N13"/>
    <mergeCell ref="L14:N14"/>
    <mergeCell ref="O14:S14"/>
    <mergeCell ref="O13:S13"/>
    <mergeCell ref="B15:S15"/>
    <mergeCell ref="C23:G23"/>
    <mergeCell ref="O22:P22"/>
    <mergeCell ref="H20:I20"/>
    <mergeCell ref="O20:P20"/>
    <mergeCell ref="C22:G22"/>
    <mergeCell ref="H22:I22"/>
    <mergeCell ref="J22:L22"/>
    <mergeCell ref="M22:N22"/>
    <mergeCell ref="J20:L20"/>
    <mergeCell ref="M20:N20"/>
    <mergeCell ref="J21:L21"/>
    <mergeCell ref="M21:N21"/>
    <mergeCell ref="C20:G20"/>
    <mergeCell ref="Q20:S20"/>
    <mergeCell ref="H21:I21"/>
    <mergeCell ref="M23:P23"/>
    <mergeCell ref="Q21:S21"/>
    <mergeCell ref="Q22:S22"/>
    <mergeCell ref="Q23:S23"/>
    <mergeCell ref="J23:L23"/>
    <mergeCell ref="H23:I23"/>
    <mergeCell ref="C84:K84"/>
    <mergeCell ref="C37:G37"/>
    <mergeCell ref="P35:S35"/>
    <mergeCell ref="O21:P21"/>
    <mergeCell ref="O28:S28"/>
    <mergeCell ref="B25:S25"/>
    <mergeCell ref="C21:G21"/>
    <mergeCell ref="P33:S33"/>
    <mergeCell ref="P34:S34"/>
    <mergeCell ref="C34:G34"/>
    <mergeCell ref="C28:K28"/>
    <mergeCell ref="L27:N27"/>
    <mergeCell ref="B31:S31"/>
    <mergeCell ref="L84:N84"/>
    <mergeCell ref="C48:G48"/>
    <mergeCell ref="M46:O46"/>
    <mergeCell ref="M45:O45"/>
    <mergeCell ref="O62:S62"/>
    <mergeCell ref="C53:K53"/>
    <mergeCell ref="B50:S50"/>
    <mergeCell ref="M1:S1"/>
    <mergeCell ref="M2:S2"/>
    <mergeCell ref="B7:S7"/>
    <mergeCell ref="B8:S8"/>
    <mergeCell ref="O27:S27"/>
    <mergeCell ref="O29:S29"/>
    <mergeCell ref="L29:N29"/>
    <mergeCell ref="C29:K29"/>
    <mergeCell ref="L28:N28"/>
    <mergeCell ref="C27:K27"/>
    <mergeCell ref="B95:H95"/>
    <mergeCell ref="I95:K95"/>
    <mergeCell ref="O84:S84"/>
    <mergeCell ref="C93:K93"/>
    <mergeCell ref="L93:N93"/>
    <mergeCell ref="O93:S93"/>
    <mergeCell ref="C85:K85"/>
    <mergeCell ref="L85:N85"/>
    <mergeCell ref="O85:S85"/>
    <mergeCell ref="B87:S87"/>
    <mergeCell ref="C33:G33"/>
    <mergeCell ref="J33:L33"/>
    <mergeCell ref="C74:K74"/>
    <mergeCell ref="L74:N74"/>
    <mergeCell ref="H37:I37"/>
    <mergeCell ref="H34:I34"/>
    <mergeCell ref="J34:L34"/>
    <mergeCell ref="M34:O34"/>
    <mergeCell ref="M33:O33"/>
    <mergeCell ref="H33:I33"/>
    <mergeCell ref="O71:S71"/>
    <mergeCell ref="C83:K83"/>
    <mergeCell ref="L77:N77"/>
    <mergeCell ref="O77:S77"/>
    <mergeCell ref="O82:S82"/>
    <mergeCell ref="L83:N83"/>
    <mergeCell ref="O83:S83"/>
    <mergeCell ref="L82:N82"/>
    <mergeCell ref="O75:S75"/>
    <mergeCell ref="C73:K73"/>
    <mergeCell ref="O67:S67"/>
    <mergeCell ref="B69:S69"/>
    <mergeCell ref="C71:K71"/>
    <mergeCell ref="L76:N76"/>
    <mergeCell ref="O76:S76"/>
    <mergeCell ref="C67:K67"/>
    <mergeCell ref="L75:N75"/>
    <mergeCell ref="O74:S74"/>
    <mergeCell ref="L71:N71"/>
    <mergeCell ref="O72:S72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  <rowBreaks count="1" manualBreakCount="1">
    <brk id="4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V100"/>
  <sheetViews>
    <sheetView showGridLines="0" topLeftCell="A67" zoomScaleNormal="100" workbookViewId="0">
      <selection activeCell="A67" sqref="A1:IV65536"/>
    </sheetView>
  </sheetViews>
  <sheetFormatPr defaultRowHeight="12.75"/>
  <cols>
    <col min="1" max="1" width="0.28515625" style="23" customWidth="1"/>
    <col min="2" max="6" width="4.7109375" style="23" customWidth="1"/>
    <col min="7" max="7" width="27.140625" style="23" customWidth="1"/>
    <col min="8" max="8" width="4.7109375" style="23" customWidth="1"/>
    <col min="9" max="9" width="3.7109375" style="23" customWidth="1"/>
    <col min="10" max="12" width="4.7109375" style="23" customWidth="1"/>
    <col min="13" max="13" width="6.140625" style="23" customWidth="1"/>
    <col min="14" max="19" width="4.7109375" style="23" customWidth="1"/>
    <col min="20" max="20" width="10.140625" style="23" customWidth="1"/>
    <col min="21" max="21" width="4.7109375" style="23" customWidth="1"/>
    <col min="22" max="22" width="9.7109375" style="23" customWidth="1"/>
    <col min="23" max="16384" width="9.140625" style="23"/>
  </cols>
  <sheetData>
    <row r="1" spans="2:19" s="25" customFormat="1">
      <c r="M1" s="125" t="s">
        <v>13</v>
      </c>
      <c r="N1" s="125"/>
      <c r="O1" s="125"/>
      <c r="P1" s="125"/>
      <c r="Q1" s="125"/>
      <c r="R1" s="125"/>
      <c r="S1" s="125"/>
    </row>
    <row r="2" spans="2:19" s="25" customFormat="1" ht="25.5" customHeight="1">
      <c r="M2" s="126" t="s">
        <v>103</v>
      </c>
      <c r="N2" s="126"/>
      <c r="O2" s="126"/>
      <c r="P2" s="126"/>
      <c r="Q2" s="126"/>
      <c r="R2" s="126"/>
      <c r="S2" s="126"/>
    </row>
    <row r="4" spans="2:19" s="25" customFormat="1">
      <c r="M4" s="25" t="s">
        <v>92</v>
      </c>
    </row>
    <row r="5" spans="2:19" s="25" customFormat="1">
      <c r="M5" s="25" t="s">
        <v>88</v>
      </c>
    </row>
    <row r="6" spans="2:19" s="25" customFormat="1" ht="15" customHeight="1"/>
    <row r="7" spans="2:19" s="25" customFormat="1">
      <c r="B7" s="125" t="s">
        <v>26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2:19" s="25" customFormat="1">
      <c r="B8" s="125" t="s">
        <v>141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2:19" s="25" customFormat="1" ht="6.75" customHeight="1"/>
    <row r="10" spans="2:19">
      <c r="B10" s="129" t="s">
        <v>27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2:19" ht="6" customHeight="1"/>
    <row r="12" spans="2:19" ht="21" customHeight="1">
      <c r="B12" s="22" t="s">
        <v>28</v>
      </c>
      <c r="C12" s="127" t="s">
        <v>29</v>
      </c>
      <c r="D12" s="127"/>
      <c r="E12" s="127"/>
      <c r="F12" s="127"/>
      <c r="G12" s="127"/>
      <c r="H12" s="127"/>
      <c r="I12" s="127"/>
      <c r="J12" s="127"/>
      <c r="K12" s="127"/>
      <c r="L12" s="127" t="s">
        <v>15</v>
      </c>
      <c r="M12" s="127"/>
      <c r="N12" s="127"/>
      <c r="O12" s="127" t="s">
        <v>30</v>
      </c>
      <c r="P12" s="127"/>
      <c r="Q12" s="127"/>
      <c r="R12" s="127"/>
      <c r="S12" s="127"/>
    </row>
    <row r="13" spans="2:19">
      <c r="B13" s="35">
        <v>1</v>
      </c>
      <c r="C13" s="103">
        <v>2</v>
      </c>
      <c r="D13" s="103"/>
      <c r="E13" s="103"/>
      <c r="F13" s="103"/>
      <c r="G13" s="103"/>
      <c r="H13" s="103"/>
      <c r="I13" s="103"/>
      <c r="J13" s="103"/>
      <c r="K13" s="103"/>
      <c r="L13" s="103">
        <v>3</v>
      </c>
      <c r="M13" s="103"/>
      <c r="N13" s="103"/>
      <c r="O13" s="103">
        <v>4</v>
      </c>
      <c r="P13" s="103"/>
      <c r="Q13" s="103"/>
      <c r="R13" s="103"/>
      <c r="S13" s="103"/>
    </row>
    <row r="14" spans="2:19">
      <c r="B14" s="35">
        <v>1</v>
      </c>
      <c r="C14" s="103" t="s">
        <v>38</v>
      </c>
      <c r="D14" s="103"/>
      <c r="E14" s="103"/>
      <c r="F14" s="103"/>
      <c r="G14" s="103"/>
      <c r="H14" s="103"/>
      <c r="I14" s="103"/>
      <c r="J14" s="103"/>
      <c r="K14" s="103"/>
      <c r="L14" s="120" t="s">
        <v>58</v>
      </c>
      <c r="M14" s="120"/>
      <c r="N14" s="120"/>
      <c r="O14" s="113">
        <v>2563000</v>
      </c>
      <c r="P14" s="113"/>
      <c r="Q14" s="113"/>
      <c r="R14" s="113"/>
      <c r="S14" s="113"/>
    </row>
    <row r="15" spans="2:19">
      <c r="B15" s="141" t="s">
        <v>129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7" spans="2:21" ht="11.25" customHeight="1"/>
    <row r="18" spans="2:21">
      <c r="B18" s="129" t="s">
        <v>31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2:21">
      <c r="R19" s="23" t="s">
        <v>85</v>
      </c>
    </row>
    <row r="20" spans="2:21" ht="37.5" customHeight="1">
      <c r="B20" s="22" t="s">
        <v>28</v>
      </c>
      <c r="C20" s="127" t="s">
        <v>29</v>
      </c>
      <c r="D20" s="127"/>
      <c r="E20" s="127"/>
      <c r="F20" s="127"/>
      <c r="G20" s="127"/>
      <c r="H20" s="127" t="s">
        <v>32</v>
      </c>
      <c r="I20" s="127"/>
      <c r="J20" s="127" t="s">
        <v>81</v>
      </c>
      <c r="K20" s="127"/>
      <c r="L20" s="127"/>
      <c r="M20" s="137" t="s">
        <v>114</v>
      </c>
      <c r="N20" s="138"/>
      <c r="O20" s="137" t="s">
        <v>76</v>
      </c>
      <c r="P20" s="138"/>
      <c r="Q20" s="127" t="s">
        <v>33</v>
      </c>
      <c r="R20" s="127"/>
      <c r="S20" s="127"/>
    </row>
    <row r="21" spans="2:21">
      <c r="B21" s="36">
        <v>1</v>
      </c>
      <c r="C21" s="103">
        <v>2</v>
      </c>
      <c r="D21" s="103"/>
      <c r="E21" s="103"/>
      <c r="F21" s="103"/>
      <c r="G21" s="103"/>
      <c r="H21" s="103">
        <v>3</v>
      </c>
      <c r="I21" s="103"/>
      <c r="J21" s="103">
        <v>4</v>
      </c>
      <c r="K21" s="103"/>
      <c r="L21" s="103"/>
      <c r="M21" s="103">
        <v>5</v>
      </c>
      <c r="N21" s="103"/>
      <c r="O21" s="134">
        <v>6</v>
      </c>
      <c r="P21" s="135"/>
      <c r="Q21" s="103">
        <v>7</v>
      </c>
      <c r="R21" s="103"/>
      <c r="S21" s="103"/>
    </row>
    <row r="22" spans="2:21" ht="11.25" customHeight="1">
      <c r="B22" s="35">
        <v>1</v>
      </c>
      <c r="C22" s="140" t="s">
        <v>113</v>
      </c>
      <c r="D22" s="140"/>
      <c r="E22" s="140"/>
      <c r="F22" s="140"/>
      <c r="G22" s="140"/>
      <c r="H22" s="120" t="s">
        <v>63</v>
      </c>
      <c r="I22" s="120"/>
      <c r="J22" s="103"/>
      <c r="K22" s="103"/>
      <c r="L22" s="103"/>
      <c r="M22" s="103"/>
      <c r="N22" s="103"/>
      <c r="O22" s="134"/>
      <c r="P22" s="135"/>
      <c r="Q22" s="103">
        <v>0</v>
      </c>
      <c r="R22" s="103"/>
      <c r="S22" s="103"/>
    </row>
    <row r="23" spans="2:21">
      <c r="B23" s="35"/>
      <c r="C23" s="139" t="s">
        <v>62</v>
      </c>
      <c r="D23" s="139"/>
      <c r="E23" s="139"/>
      <c r="F23" s="139"/>
      <c r="G23" s="139"/>
      <c r="H23" s="124"/>
      <c r="I23" s="124"/>
      <c r="J23" s="136"/>
      <c r="K23" s="136"/>
      <c r="L23" s="136"/>
      <c r="M23" s="136"/>
      <c r="N23" s="136"/>
      <c r="O23" s="136"/>
      <c r="P23" s="136"/>
      <c r="Q23" s="136">
        <f>SUM(Q22:Q22)</f>
        <v>0</v>
      </c>
      <c r="R23" s="136"/>
      <c r="S23" s="136"/>
    </row>
    <row r="24" spans="2:2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2:21">
      <c r="B25" s="102" t="s">
        <v>36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21" ht="9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2:21" ht="21.75" customHeight="1">
      <c r="B27" s="22" t="s">
        <v>28</v>
      </c>
      <c r="C27" s="127" t="s">
        <v>29</v>
      </c>
      <c r="D27" s="127"/>
      <c r="E27" s="127"/>
      <c r="F27" s="127"/>
      <c r="G27" s="127"/>
      <c r="H27" s="127"/>
      <c r="I27" s="127"/>
      <c r="J27" s="127"/>
      <c r="K27" s="127"/>
      <c r="L27" s="127" t="s">
        <v>15</v>
      </c>
      <c r="M27" s="127"/>
      <c r="N27" s="127"/>
      <c r="O27" s="127" t="s">
        <v>30</v>
      </c>
      <c r="P27" s="127"/>
      <c r="Q27" s="127"/>
      <c r="R27" s="127"/>
      <c r="S27" s="127"/>
    </row>
    <row r="28" spans="2:21">
      <c r="B28" s="36">
        <v>1</v>
      </c>
      <c r="C28" s="103">
        <v>2</v>
      </c>
      <c r="D28" s="103"/>
      <c r="E28" s="103"/>
      <c r="F28" s="103"/>
      <c r="G28" s="103"/>
      <c r="H28" s="103"/>
      <c r="I28" s="103"/>
      <c r="J28" s="103"/>
      <c r="K28" s="103"/>
      <c r="L28" s="103">
        <v>3</v>
      </c>
      <c r="M28" s="103"/>
      <c r="N28" s="103"/>
      <c r="O28" s="103">
        <v>4</v>
      </c>
      <c r="P28" s="103"/>
      <c r="Q28" s="103"/>
      <c r="R28" s="103"/>
      <c r="S28" s="103"/>
    </row>
    <row r="29" spans="2:21">
      <c r="B29" s="35">
        <v>1</v>
      </c>
      <c r="C29" s="117" t="s">
        <v>128</v>
      </c>
      <c r="D29" s="118"/>
      <c r="E29" s="118"/>
      <c r="F29" s="118"/>
      <c r="G29" s="118"/>
      <c r="H29" s="118"/>
      <c r="I29" s="118"/>
      <c r="J29" s="118"/>
      <c r="K29" s="119"/>
      <c r="L29" s="120" t="s">
        <v>34</v>
      </c>
      <c r="M29" s="120"/>
      <c r="N29" s="120"/>
      <c r="O29" s="128">
        <f>774026+4</f>
        <v>774030</v>
      </c>
      <c r="P29" s="128"/>
      <c r="Q29" s="128"/>
      <c r="R29" s="128"/>
      <c r="S29" s="128"/>
      <c r="T29" s="28"/>
      <c r="U29" s="29"/>
    </row>
    <row r="30" spans="2:2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2"/>
      <c r="O30" s="33"/>
      <c r="P30" s="33"/>
      <c r="Q30" s="33"/>
      <c r="R30" s="33"/>
      <c r="S30" s="33"/>
    </row>
    <row r="31" spans="2:21">
      <c r="B31" s="129" t="s">
        <v>80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3" spans="2:20" ht="25.5">
      <c r="B33" s="35" t="s">
        <v>28</v>
      </c>
      <c r="C33" s="103" t="s">
        <v>29</v>
      </c>
      <c r="D33" s="103"/>
      <c r="E33" s="103"/>
      <c r="F33" s="103"/>
      <c r="G33" s="103"/>
      <c r="H33" s="103" t="s">
        <v>32</v>
      </c>
      <c r="I33" s="103"/>
      <c r="J33" s="103" t="s">
        <v>73</v>
      </c>
      <c r="K33" s="103"/>
      <c r="L33" s="103"/>
      <c r="M33" s="103" t="s">
        <v>74</v>
      </c>
      <c r="N33" s="103"/>
      <c r="O33" s="103"/>
      <c r="P33" s="103" t="s">
        <v>75</v>
      </c>
      <c r="Q33" s="103"/>
      <c r="R33" s="103"/>
      <c r="S33" s="103"/>
    </row>
    <row r="34" spans="2:20">
      <c r="B34" s="36">
        <v>1</v>
      </c>
      <c r="C34" s="103">
        <v>2</v>
      </c>
      <c r="D34" s="103"/>
      <c r="E34" s="103"/>
      <c r="F34" s="103"/>
      <c r="G34" s="103"/>
      <c r="H34" s="103">
        <v>3</v>
      </c>
      <c r="I34" s="103"/>
      <c r="J34" s="103">
        <v>4</v>
      </c>
      <c r="K34" s="103"/>
      <c r="L34" s="103"/>
      <c r="M34" s="103">
        <v>5</v>
      </c>
      <c r="N34" s="103"/>
      <c r="O34" s="103"/>
      <c r="P34" s="103">
        <v>6</v>
      </c>
      <c r="Q34" s="103"/>
      <c r="R34" s="103"/>
      <c r="S34" s="103"/>
    </row>
    <row r="35" spans="2:20">
      <c r="B35" s="41">
        <v>1</v>
      </c>
      <c r="C35" s="117" t="s">
        <v>77</v>
      </c>
      <c r="D35" s="118"/>
      <c r="E35" s="118"/>
      <c r="F35" s="118"/>
      <c r="G35" s="119"/>
      <c r="H35" s="120" t="s">
        <v>35</v>
      </c>
      <c r="I35" s="120"/>
      <c r="J35" s="159"/>
      <c r="K35" s="159"/>
      <c r="L35" s="159"/>
      <c r="M35" s="158"/>
      <c r="N35" s="158"/>
      <c r="O35" s="158"/>
      <c r="P35" s="113">
        <f>5442+8</f>
        <v>5450</v>
      </c>
      <c r="Q35" s="113"/>
      <c r="R35" s="113"/>
      <c r="S35" s="113"/>
      <c r="T35" s="23">
        <v>10100</v>
      </c>
    </row>
    <row r="36" spans="2:20">
      <c r="B36" s="41"/>
      <c r="C36" s="42" t="s">
        <v>130</v>
      </c>
      <c r="D36" s="26"/>
      <c r="E36" s="26"/>
      <c r="F36" s="26"/>
      <c r="G36" s="27"/>
      <c r="H36" s="120"/>
      <c r="I36" s="120"/>
      <c r="J36" s="152">
        <v>261.39999999999998</v>
      </c>
      <c r="K36" s="153"/>
      <c r="L36" s="154"/>
      <c r="M36" s="146">
        <v>12</v>
      </c>
      <c r="N36" s="147"/>
      <c r="O36" s="148"/>
      <c r="P36" s="107">
        <v>3137</v>
      </c>
      <c r="Q36" s="108"/>
      <c r="R36" s="108"/>
      <c r="S36" s="109"/>
      <c r="T36" s="23">
        <v>9920</v>
      </c>
    </row>
    <row r="37" spans="2:20" ht="13.5" customHeight="1">
      <c r="B37" s="41"/>
      <c r="C37" s="117" t="s">
        <v>131</v>
      </c>
      <c r="D37" s="118"/>
      <c r="E37" s="118"/>
      <c r="F37" s="118"/>
      <c r="G37" s="119"/>
      <c r="H37" s="104"/>
      <c r="I37" s="106"/>
      <c r="J37" s="152">
        <v>0.56000000000000005</v>
      </c>
      <c r="K37" s="153"/>
      <c r="L37" s="154"/>
      <c r="M37" s="146">
        <v>4116</v>
      </c>
      <c r="N37" s="147"/>
      <c r="O37" s="148"/>
      <c r="P37" s="107">
        <v>2305</v>
      </c>
      <c r="Q37" s="108"/>
      <c r="R37" s="108"/>
      <c r="S37" s="109"/>
      <c r="T37" s="23">
        <f>130</f>
        <v>130</v>
      </c>
    </row>
    <row r="38" spans="2:20" ht="14.25" customHeight="1">
      <c r="B38" s="41">
        <v>2</v>
      </c>
      <c r="C38" s="42" t="s">
        <v>86</v>
      </c>
      <c r="D38" s="26"/>
      <c r="E38" s="26"/>
      <c r="F38" s="26"/>
      <c r="G38" s="27"/>
      <c r="H38" s="120" t="s">
        <v>35</v>
      </c>
      <c r="I38" s="120"/>
      <c r="J38" s="152">
        <v>875.58</v>
      </c>
      <c r="K38" s="153"/>
      <c r="L38" s="154"/>
      <c r="M38" s="146">
        <v>12</v>
      </c>
      <c r="N38" s="147"/>
      <c r="O38" s="148"/>
      <c r="P38" s="149">
        <f>10507+3+10</f>
        <v>10520</v>
      </c>
      <c r="Q38" s="150"/>
      <c r="R38" s="150"/>
      <c r="S38" s="151"/>
    </row>
    <row r="39" spans="2:20">
      <c r="B39" s="43"/>
      <c r="C39" s="130" t="s">
        <v>62</v>
      </c>
      <c r="D39" s="130"/>
      <c r="E39" s="130"/>
      <c r="F39" s="130"/>
      <c r="G39" s="130"/>
      <c r="H39" s="124"/>
      <c r="I39" s="124"/>
      <c r="J39" s="164"/>
      <c r="K39" s="164"/>
      <c r="L39" s="164"/>
      <c r="M39" s="164"/>
      <c r="N39" s="164"/>
      <c r="O39" s="164"/>
      <c r="P39" s="163">
        <f>P35+P38</f>
        <v>15970</v>
      </c>
      <c r="Q39" s="163"/>
      <c r="R39" s="163"/>
      <c r="S39" s="163"/>
    </row>
    <row r="40" spans="2:20">
      <c r="B40" s="44"/>
      <c r="C40" s="16"/>
      <c r="D40" s="16"/>
      <c r="E40" s="16"/>
      <c r="F40" s="16"/>
      <c r="G40" s="16"/>
      <c r="H40" s="1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2" spans="2:20">
      <c r="B42" s="129" t="s">
        <v>115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20" ht="15" customHeight="1">
      <c r="Q43" s="23" t="s">
        <v>40</v>
      </c>
    </row>
    <row r="44" spans="2:20" ht="25.5">
      <c r="B44" s="35" t="s">
        <v>28</v>
      </c>
      <c r="C44" s="103" t="s">
        <v>29</v>
      </c>
      <c r="D44" s="103"/>
      <c r="E44" s="103"/>
      <c r="F44" s="103"/>
      <c r="G44" s="103"/>
      <c r="H44" s="103" t="s">
        <v>32</v>
      </c>
      <c r="I44" s="103"/>
      <c r="J44" s="103" t="s">
        <v>82</v>
      </c>
      <c r="K44" s="103"/>
      <c r="L44" s="103"/>
      <c r="M44" s="103" t="s">
        <v>78</v>
      </c>
      <c r="N44" s="103"/>
      <c r="O44" s="103"/>
      <c r="P44" s="103" t="s">
        <v>75</v>
      </c>
      <c r="Q44" s="103"/>
      <c r="R44" s="103"/>
      <c r="S44" s="103"/>
    </row>
    <row r="45" spans="2:20">
      <c r="B45" s="36">
        <v>1</v>
      </c>
      <c r="C45" s="103">
        <v>2</v>
      </c>
      <c r="D45" s="103"/>
      <c r="E45" s="103"/>
      <c r="F45" s="103"/>
      <c r="G45" s="103"/>
      <c r="H45" s="103">
        <v>3</v>
      </c>
      <c r="I45" s="103"/>
      <c r="J45" s="103">
        <v>4</v>
      </c>
      <c r="K45" s="103"/>
      <c r="L45" s="103"/>
      <c r="M45" s="103">
        <v>5</v>
      </c>
      <c r="N45" s="103"/>
      <c r="O45" s="103"/>
      <c r="P45" s="103">
        <v>6</v>
      </c>
      <c r="Q45" s="103"/>
      <c r="R45" s="103"/>
      <c r="S45" s="103"/>
    </row>
    <row r="46" spans="2:20" ht="24.75" customHeight="1">
      <c r="B46" s="35">
        <v>1</v>
      </c>
      <c r="C46" s="160" t="s">
        <v>93</v>
      </c>
      <c r="D46" s="161"/>
      <c r="E46" s="161"/>
      <c r="F46" s="161"/>
      <c r="G46" s="162"/>
      <c r="H46" s="120" t="s">
        <v>37</v>
      </c>
      <c r="I46" s="120"/>
      <c r="J46" s="134" t="s">
        <v>142</v>
      </c>
      <c r="K46" s="142"/>
      <c r="L46" s="135"/>
      <c r="M46" s="131">
        <v>109.5</v>
      </c>
      <c r="N46" s="132"/>
      <c r="O46" s="133"/>
      <c r="P46" s="165">
        <f>216366+4</f>
        <v>216370</v>
      </c>
      <c r="Q46" s="165"/>
      <c r="R46" s="165"/>
      <c r="S46" s="165"/>
    </row>
    <row r="47" spans="2:20" ht="77.25" customHeight="1">
      <c r="B47" s="35">
        <v>2</v>
      </c>
      <c r="C47" s="160" t="s">
        <v>140</v>
      </c>
      <c r="D47" s="161"/>
      <c r="E47" s="161"/>
      <c r="F47" s="161"/>
      <c r="G47" s="162"/>
      <c r="H47" s="104" t="s">
        <v>37</v>
      </c>
      <c r="I47" s="106"/>
      <c r="J47" s="134" t="s">
        <v>143</v>
      </c>
      <c r="K47" s="142"/>
      <c r="L47" s="135"/>
      <c r="M47" s="166">
        <v>4500</v>
      </c>
      <c r="N47" s="167"/>
      <c r="O47" s="168"/>
      <c r="P47" s="149">
        <f>40118+2</f>
        <v>40120</v>
      </c>
      <c r="Q47" s="150"/>
      <c r="R47" s="150"/>
      <c r="S47" s="151"/>
      <c r="T47" s="23">
        <f>37980</f>
        <v>37980</v>
      </c>
    </row>
    <row r="48" spans="2:20">
      <c r="B48" s="35"/>
      <c r="C48" s="130" t="s">
        <v>62</v>
      </c>
      <c r="D48" s="130"/>
      <c r="E48" s="130"/>
      <c r="F48" s="130"/>
      <c r="G48" s="130"/>
      <c r="H48" s="124"/>
      <c r="I48" s="124"/>
      <c r="J48" s="155"/>
      <c r="K48" s="156"/>
      <c r="L48" s="157"/>
      <c r="M48" s="155"/>
      <c r="N48" s="156"/>
      <c r="O48" s="157"/>
      <c r="P48" s="143">
        <f>SUM(P46:P47)</f>
        <v>256490</v>
      </c>
      <c r="Q48" s="144"/>
      <c r="R48" s="144"/>
      <c r="S48" s="145"/>
    </row>
    <row r="50" spans="2:20">
      <c r="B50" s="102" t="s">
        <v>116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20" ht="6.7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20" ht="25.5">
      <c r="B52" s="35" t="s">
        <v>28</v>
      </c>
      <c r="C52" s="103" t="s">
        <v>29</v>
      </c>
      <c r="D52" s="103"/>
      <c r="E52" s="103"/>
      <c r="F52" s="103"/>
      <c r="G52" s="103"/>
      <c r="H52" s="103"/>
      <c r="I52" s="103"/>
      <c r="J52" s="103"/>
      <c r="K52" s="103"/>
      <c r="L52" s="103" t="s">
        <v>15</v>
      </c>
      <c r="M52" s="103"/>
      <c r="N52" s="103"/>
      <c r="O52" s="103" t="s">
        <v>30</v>
      </c>
      <c r="P52" s="103"/>
      <c r="Q52" s="103"/>
      <c r="R52" s="103"/>
      <c r="S52" s="103"/>
    </row>
    <row r="53" spans="2:20" ht="12.75" customHeight="1">
      <c r="B53" s="36">
        <v>1</v>
      </c>
      <c r="C53" s="103">
        <v>2</v>
      </c>
      <c r="D53" s="103"/>
      <c r="E53" s="103"/>
      <c r="F53" s="103"/>
      <c r="G53" s="103"/>
      <c r="H53" s="103"/>
      <c r="I53" s="103"/>
      <c r="J53" s="103"/>
      <c r="K53" s="103"/>
      <c r="L53" s="103">
        <v>3</v>
      </c>
      <c r="M53" s="103"/>
      <c r="N53" s="103"/>
      <c r="O53" s="103">
        <v>4</v>
      </c>
      <c r="P53" s="103"/>
      <c r="Q53" s="103"/>
      <c r="R53" s="103"/>
      <c r="S53" s="103"/>
    </row>
    <row r="54" spans="2:20">
      <c r="B54" s="35">
        <v>1</v>
      </c>
      <c r="C54" s="117" t="s">
        <v>94</v>
      </c>
      <c r="D54" s="118"/>
      <c r="E54" s="118"/>
      <c r="F54" s="118"/>
      <c r="G54" s="118"/>
      <c r="H54" s="118"/>
      <c r="I54" s="118"/>
      <c r="J54" s="118"/>
      <c r="K54" s="119"/>
      <c r="L54" s="120" t="s">
        <v>64</v>
      </c>
      <c r="M54" s="120"/>
      <c r="N54" s="120"/>
      <c r="O54" s="123">
        <v>0</v>
      </c>
      <c r="P54" s="123"/>
      <c r="Q54" s="123"/>
      <c r="R54" s="123"/>
      <c r="S54" s="123"/>
    </row>
    <row r="55" spans="2:20">
      <c r="B55" s="35">
        <v>2</v>
      </c>
      <c r="C55" s="117" t="s">
        <v>136</v>
      </c>
      <c r="D55" s="118"/>
      <c r="E55" s="118"/>
      <c r="F55" s="118"/>
      <c r="G55" s="118"/>
      <c r="H55" s="118"/>
      <c r="I55" s="118"/>
      <c r="J55" s="118"/>
      <c r="K55" s="119"/>
      <c r="L55" s="38"/>
      <c r="M55" s="39" t="s">
        <v>64</v>
      </c>
      <c r="N55" s="40"/>
      <c r="O55" s="149">
        <f>5699+1</f>
        <v>5700</v>
      </c>
      <c r="P55" s="150"/>
      <c r="Q55" s="150"/>
      <c r="R55" s="150"/>
      <c r="S55" s="151"/>
      <c r="T55" s="23">
        <v>7200</v>
      </c>
    </row>
    <row r="56" spans="2:20">
      <c r="B56" s="35">
        <v>3</v>
      </c>
      <c r="C56" s="117" t="s">
        <v>105</v>
      </c>
      <c r="D56" s="118"/>
      <c r="E56" s="118"/>
      <c r="F56" s="118"/>
      <c r="G56" s="118"/>
      <c r="H56" s="118"/>
      <c r="I56" s="118"/>
      <c r="J56" s="118"/>
      <c r="K56" s="119"/>
      <c r="L56" s="38"/>
      <c r="M56" s="39" t="s">
        <v>64</v>
      </c>
      <c r="N56" s="40"/>
      <c r="O56" s="114">
        <v>0</v>
      </c>
      <c r="P56" s="115"/>
      <c r="Q56" s="115"/>
      <c r="R56" s="115"/>
      <c r="S56" s="116"/>
      <c r="T56" s="23">
        <v>2140</v>
      </c>
    </row>
    <row r="57" spans="2:20">
      <c r="B57" s="35"/>
      <c r="C57" s="110" t="s">
        <v>83</v>
      </c>
      <c r="D57" s="111"/>
      <c r="E57" s="111"/>
      <c r="F57" s="111"/>
      <c r="G57" s="111"/>
      <c r="H57" s="111"/>
      <c r="I57" s="111"/>
      <c r="J57" s="111"/>
      <c r="K57" s="112"/>
      <c r="L57" s="124"/>
      <c r="M57" s="124"/>
      <c r="N57" s="124"/>
      <c r="O57" s="101">
        <f>SUM(O54:O56)</f>
        <v>5700</v>
      </c>
      <c r="P57" s="101"/>
      <c r="Q57" s="101"/>
      <c r="R57" s="101"/>
      <c r="S57" s="101"/>
    </row>
    <row r="58" spans="2:20" ht="12" customHeight="1"/>
    <row r="59" spans="2:20">
      <c r="B59" s="102" t="s">
        <v>117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20" ht="6.7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2:20" ht="25.5">
      <c r="B61" s="35" t="s">
        <v>28</v>
      </c>
      <c r="C61" s="103" t="s">
        <v>29</v>
      </c>
      <c r="D61" s="103"/>
      <c r="E61" s="103"/>
      <c r="F61" s="103"/>
      <c r="G61" s="103"/>
      <c r="H61" s="103"/>
      <c r="I61" s="103"/>
      <c r="J61" s="103"/>
      <c r="K61" s="103"/>
      <c r="L61" s="103" t="s">
        <v>15</v>
      </c>
      <c r="M61" s="103"/>
      <c r="N61" s="103"/>
      <c r="O61" s="103" t="s">
        <v>30</v>
      </c>
      <c r="P61" s="103"/>
      <c r="Q61" s="103"/>
      <c r="R61" s="103"/>
      <c r="S61" s="103"/>
    </row>
    <row r="62" spans="2:20">
      <c r="B62" s="36">
        <v>1</v>
      </c>
      <c r="C62" s="103">
        <v>2</v>
      </c>
      <c r="D62" s="103"/>
      <c r="E62" s="103"/>
      <c r="F62" s="103"/>
      <c r="G62" s="103"/>
      <c r="H62" s="103"/>
      <c r="I62" s="103"/>
      <c r="J62" s="103"/>
      <c r="K62" s="103"/>
      <c r="L62" s="103">
        <v>3</v>
      </c>
      <c r="M62" s="103"/>
      <c r="N62" s="103"/>
      <c r="O62" s="103">
        <v>4</v>
      </c>
      <c r="P62" s="103"/>
      <c r="Q62" s="103"/>
      <c r="R62" s="103"/>
      <c r="S62" s="103"/>
    </row>
    <row r="63" spans="2:20" ht="17.25" customHeight="1">
      <c r="B63" s="35">
        <v>1</v>
      </c>
      <c r="C63" s="117" t="s">
        <v>95</v>
      </c>
      <c r="D63" s="118"/>
      <c r="E63" s="118"/>
      <c r="F63" s="118"/>
      <c r="G63" s="118"/>
      <c r="H63" s="118"/>
      <c r="I63" s="118"/>
      <c r="J63" s="118"/>
      <c r="K63" s="119"/>
      <c r="L63" s="104" t="s">
        <v>41</v>
      </c>
      <c r="M63" s="105"/>
      <c r="N63" s="106"/>
      <c r="O63" s="114">
        <v>0</v>
      </c>
      <c r="P63" s="115"/>
      <c r="Q63" s="115"/>
      <c r="R63" s="115"/>
      <c r="S63" s="116"/>
    </row>
    <row r="64" spans="2:20" ht="17.25" customHeight="1">
      <c r="B64" s="35">
        <v>2</v>
      </c>
      <c r="C64" s="117" t="s">
        <v>119</v>
      </c>
      <c r="D64" s="118"/>
      <c r="E64" s="118"/>
      <c r="F64" s="118"/>
      <c r="G64" s="118"/>
      <c r="H64" s="118"/>
      <c r="I64" s="118"/>
      <c r="J64" s="118"/>
      <c r="K64" s="119"/>
      <c r="L64" s="104" t="s">
        <v>41</v>
      </c>
      <c r="M64" s="105"/>
      <c r="N64" s="106"/>
      <c r="O64" s="114">
        <v>0</v>
      </c>
      <c r="P64" s="115"/>
      <c r="Q64" s="115"/>
      <c r="R64" s="115"/>
      <c r="S64" s="116"/>
    </row>
    <row r="65" spans="2:22" ht="17.25" customHeight="1">
      <c r="B65" s="35">
        <v>3</v>
      </c>
      <c r="C65" s="117" t="s">
        <v>120</v>
      </c>
      <c r="D65" s="118"/>
      <c r="E65" s="118"/>
      <c r="F65" s="118"/>
      <c r="G65" s="118"/>
      <c r="H65" s="118"/>
      <c r="I65" s="118"/>
      <c r="J65" s="118"/>
      <c r="K65" s="119"/>
      <c r="L65" s="104" t="s">
        <v>41</v>
      </c>
      <c r="M65" s="105"/>
      <c r="N65" s="106"/>
      <c r="O65" s="114">
        <v>0</v>
      </c>
      <c r="P65" s="115"/>
      <c r="Q65" s="115"/>
      <c r="R65" s="115"/>
      <c r="S65" s="116"/>
    </row>
    <row r="66" spans="2:22" ht="17.25" customHeight="1">
      <c r="B66" s="35">
        <v>4</v>
      </c>
      <c r="C66" s="117" t="s">
        <v>125</v>
      </c>
      <c r="D66" s="118"/>
      <c r="E66" s="118"/>
      <c r="F66" s="118"/>
      <c r="G66" s="118"/>
      <c r="H66" s="118"/>
      <c r="I66" s="118"/>
      <c r="J66" s="118"/>
      <c r="K66" s="119"/>
      <c r="L66" s="104" t="s">
        <v>41</v>
      </c>
      <c r="M66" s="105"/>
      <c r="N66" s="106"/>
      <c r="O66" s="114">
        <v>0</v>
      </c>
      <c r="P66" s="115"/>
      <c r="Q66" s="115"/>
      <c r="R66" s="115"/>
      <c r="S66" s="116"/>
    </row>
    <row r="67" spans="2:22">
      <c r="B67" s="35"/>
      <c r="C67" s="110" t="s">
        <v>83</v>
      </c>
      <c r="D67" s="111"/>
      <c r="E67" s="111"/>
      <c r="F67" s="111"/>
      <c r="G67" s="111"/>
      <c r="H67" s="111"/>
      <c r="I67" s="111"/>
      <c r="J67" s="111"/>
      <c r="K67" s="112"/>
      <c r="L67" s="120"/>
      <c r="M67" s="120"/>
      <c r="N67" s="120"/>
      <c r="O67" s="101">
        <f>SUM(O63:S66)</f>
        <v>0</v>
      </c>
      <c r="P67" s="101"/>
      <c r="Q67" s="101"/>
      <c r="R67" s="101"/>
      <c r="S67" s="101"/>
      <c r="V67" s="45"/>
    </row>
    <row r="69" spans="2:22">
      <c r="B69" s="102" t="s">
        <v>118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22" ht="9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2:22" ht="25.5">
      <c r="B71" s="35" t="s">
        <v>28</v>
      </c>
      <c r="C71" s="103" t="s">
        <v>29</v>
      </c>
      <c r="D71" s="103"/>
      <c r="E71" s="103"/>
      <c r="F71" s="103"/>
      <c r="G71" s="103"/>
      <c r="H71" s="103"/>
      <c r="I71" s="103"/>
      <c r="J71" s="103"/>
      <c r="K71" s="103"/>
      <c r="L71" s="103" t="s">
        <v>15</v>
      </c>
      <c r="M71" s="103"/>
      <c r="N71" s="103"/>
      <c r="O71" s="103" t="s">
        <v>30</v>
      </c>
      <c r="P71" s="103"/>
      <c r="Q71" s="103"/>
      <c r="R71" s="103"/>
      <c r="S71" s="103"/>
    </row>
    <row r="72" spans="2:22">
      <c r="B72" s="36">
        <v>1</v>
      </c>
      <c r="C72" s="103">
        <v>2</v>
      </c>
      <c r="D72" s="103"/>
      <c r="E72" s="103"/>
      <c r="F72" s="103"/>
      <c r="G72" s="103"/>
      <c r="H72" s="103"/>
      <c r="I72" s="103"/>
      <c r="J72" s="103"/>
      <c r="K72" s="103"/>
      <c r="L72" s="103">
        <v>3</v>
      </c>
      <c r="M72" s="103"/>
      <c r="N72" s="103"/>
      <c r="O72" s="103">
        <v>4</v>
      </c>
      <c r="P72" s="103"/>
      <c r="Q72" s="103"/>
      <c r="R72" s="103"/>
      <c r="S72" s="103"/>
    </row>
    <row r="73" spans="2:22" ht="12.75" customHeight="1">
      <c r="B73" s="35">
        <v>1</v>
      </c>
      <c r="C73" s="117" t="s">
        <v>79</v>
      </c>
      <c r="D73" s="118"/>
      <c r="E73" s="118"/>
      <c r="F73" s="118"/>
      <c r="G73" s="118"/>
      <c r="H73" s="118"/>
      <c r="I73" s="118"/>
      <c r="J73" s="118"/>
      <c r="K73" s="119"/>
      <c r="L73" s="120" t="s">
        <v>42</v>
      </c>
      <c r="M73" s="120"/>
      <c r="N73" s="120"/>
      <c r="O73" s="113">
        <v>12000</v>
      </c>
      <c r="P73" s="113"/>
      <c r="Q73" s="113"/>
      <c r="R73" s="113"/>
      <c r="S73" s="113"/>
    </row>
    <row r="74" spans="2:22" ht="12.75" customHeight="1">
      <c r="B74" s="35">
        <v>2</v>
      </c>
      <c r="C74" s="117" t="s">
        <v>96</v>
      </c>
      <c r="D74" s="118"/>
      <c r="E74" s="118"/>
      <c r="F74" s="118"/>
      <c r="G74" s="118"/>
      <c r="H74" s="118"/>
      <c r="I74" s="118"/>
      <c r="J74" s="118"/>
      <c r="K74" s="119"/>
      <c r="L74" s="120" t="s">
        <v>42</v>
      </c>
      <c r="M74" s="120"/>
      <c r="N74" s="120"/>
      <c r="O74" s="113">
        <v>2000</v>
      </c>
      <c r="P74" s="113"/>
      <c r="Q74" s="113"/>
      <c r="R74" s="113"/>
      <c r="S74" s="113"/>
    </row>
    <row r="75" spans="2:22" ht="12.75" customHeight="1">
      <c r="B75" s="35">
        <v>3</v>
      </c>
      <c r="C75" s="42" t="s">
        <v>87</v>
      </c>
      <c r="D75" s="26"/>
      <c r="E75" s="26"/>
      <c r="F75" s="26"/>
      <c r="G75" s="26"/>
      <c r="H75" s="26"/>
      <c r="I75" s="26"/>
      <c r="J75" s="26"/>
      <c r="K75" s="27"/>
      <c r="L75" s="104" t="s">
        <v>42</v>
      </c>
      <c r="M75" s="105"/>
      <c r="N75" s="106"/>
      <c r="O75" s="114">
        <v>0</v>
      </c>
      <c r="P75" s="115"/>
      <c r="Q75" s="115"/>
      <c r="R75" s="115"/>
      <c r="S75" s="116"/>
    </row>
    <row r="76" spans="2:22" ht="12.75" customHeight="1">
      <c r="B76" s="35">
        <v>4</v>
      </c>
      <c r="C76" s="42" t="s">
        <v>106</v>
      </c>
      <c r="D76" s="26"/>
      <c r="E76" s="26"/>
      <c r="F76" s="26"/>
      <c r="G76" s="26"/>
      <c r="H76" s="26"/>
      <c r="I76" s="26"/>
      <c r="J76" s="26"/>
      <c r="K76" s="27"/>
      <c r="L76" s="104" t="s">
        <v>42</v>
      </c>
      <c r="M76" s="105"/>
      <c r="N76" s="106"/>
      <c r="O76" s="107">
        <v>0</v>
      </c>
      <c r="P76" s="108"/>
      <c r="Q76" s="108"/>
      <c r="R76" s="108"/>
      <c r="S76" s="109"/>
    </row>
    <row r="77" spans="2:22" ht="12.75" customHeight="1">
      <c r="B77" s="35">
        <v>5</v>
      </c>
      <c r="C77" s="42" t="s">
        <v>127</v>
      </c>
      <c r="D77" s="26"/>
      <c r="E77" s="26"/>
      <c r="F77" s="26"/>
      <c r="G77" s="26"/>
      <c r="H77" s="26"/>
      <c r="I77" s="26"/>
      <c r="J77" s="26"/>
      <c r="K77" s="27"/>
      <c r="L77" s="104" t="s">
        <v>42</v>
      </c>
      <c r="M77" s="105"/>
      <c r="N77" s="106"/>
      <c r="O77" s="114">
        <v>0</v>
      </c>
      <c r="P77" s="115"/>
      <c r="Q77" s="115"/>
      <c r="R77" s="115"/>
      <c r="S77" s="116"/>
    </row>
    <row r="78" spans="2:22">
      <c r="B78" s="35"/>
      <c r="C78" s="110" t="s">
        <v>62</v>
      </c>
      <c r="D78" s="111"/>
      <c r="E78" s="111"/>
      <c r="F78" s="111"/>
      <c r="G78" s="111"/>
      <c r="H78" s="111"/>
      <c r="I78" s="111"/>
      <c r="J78" s="111"/>
      <c r="K78" s="112"/>
      <c r="L78" s="124"/>
      <c r="M78" s="124"/>
      <c r="N78" s="124"/>
      <c r="O78" s="101">
        <f>SUM(O73:O77)</f>
        <v>14000</v>
      </c>
      <c r="P78" s="101"/>
      <c r="Q78" s="101"/>
      <c r="R78" s="101"/>
      <c r="S78" s="101"/>
      <c r="V78" s="45"/>
    </row>
    <row r="79" spans="2:22">
      <c r="B79" s="30"/>
      <c r="C79" s="21"/>
      <c r="D79" s="21"/>
      <c r="E79" s="21"/>
      <c r="F79" s="21"/>
      <c r="G79" s="21"/>
      <c r="H79" s="21"/>
      <c r="I79" s="21"/>
      <c r="J79" s="21"/>
      <c r="K79" s="21"/>
      <c r="L79" s="17"/>
      <c r="M79" s="17"/>
      <c r="N79" s="17"/>
      <c r="O79" s="19"/>
      <c r="P79" s="19"/>
      <c r="Q79" s="19"/>
      <c r="R79" s="19"/>
      <c r="S79" s="19"/>
    </row>
    <row r="80" spans="2:22">
      <c r="B80" s="102" t="s">
        <v>121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22" ht="6.7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2:22" ht="25.5">
      <c r="B82" s="35" t="s">
        <v>28</v>
      </c>
      <c r="C82" s="103" t="s">
        <v>29</v>
      </c>
      <c r="D82" s="103"/>
      <c r="E82" s="103"/>
      <c r="F82" s="103"/>
      <c r="G82" s="103"/>
      <c r="H82" s="103"/>
      <c r="I82" s="103"/>
      <c r="J82" s="103"/>
      <c r="K82" s="103"/>
      <c r="L82" s="103" t="s">
        <v>15</v>
      </c>
      <c r="M82" s="103"/>
      <c r="N82" s="103"/>
      <c r="O82" s="103" t="s">
        <v>30</v>
      </c>
      <c r="P82" s="103"/>
      <c r="Q82" s="103"/>
      <c r="R82" s="103"/>
      <c r="S82" s="103"/>
    </row>
    <row r="83" spans="2:22">
      <c r="B83" s="36">
        <v>1</v>
      </c>
      <c r="C83" s="103">
        <v>2</v>
      </c>
      <c r="D83" s="103"/>
      <c r="E83" s="103"/>
      <c r="F83" s="103"/>
      <c r="G83" s="103"/>
      <c r="H83" s="103"/>
      <c r="I83" s="103"/>
      <c r="J83" s="103"/>
      <c r="K83" s="103"/>
      <c r="L83" s="103">
        <v>3</v>
      </c>
      <c r="M83" s="103"/>
      <c r="N83" s="103"/>
      <c r="O83" s="103">
        <v>4</v>
      </c>
      <c r="P83" s="103"/>
      <c r="Q83" s="103"/>
      <c r="R83" s="103"/>
      <c r="S83" s="103"/>
    </row>
    <row r="84" spans="2:22">
      <c r="B84" s="35">
        <v>1</v>
      </c>
      <c r="C84" s="117" t="s">
        <v>124</v>
      </c>
      <c r="D84" s="118"/>
      <c r="E84" s="118"/>
      <c r="F84" s="118"/>
      <c r="G84" s="118"/>
      <c r="H84" s="118"/>
      <c r="I84" s="118"/>
      <c r="J84" s="118"/>
      <c r="K84" s="119"/>
      <c r="L84" s="120" t="s">
        <v>43</v>
      </c>
      <c r="M84" s="120"/>
      <c r="N84" s="120"/>
      <c r="O84" s="123">
        <v>0</v>
      </c>
      <c r="P84" s="123"/>
      <c r="Q84" s="123"/>
      <c r="R84" s="123"/>
      <c r="S84" s="123"/>
    </row>
    <row r="85" spans="2:22">
      <c r="B85" s="35"/>
      <c r="C85" s="110" t="s">
        <v>62</v>
      </c>
      <c r="D85" s="111"/>
      <c r="E85" s="111"/>
      <c r="F85" s="111"/>
      <c r="G85" s="111"/>
      <c r="H85" s="111"/>
      <c r="I85" s="111"/>
      <c r="J85" s="111"/>
      <c r="K85" s="112"/>
      <c r="L85" s="124"/>
      <c r="M85" s="124"/>
      <c r="N85" s="124"/>
      <c r="O85" s="101">
        <f>SUM(O84:S84)</f>
        <v>0</v>
      </c>
      <c r="P85" s="101"/>
      <c r="Q85" s="101"/>
      <c r="R85" s="101"/>
      <c r="S85" s="101"/>
      <c r="V85" s="45"/>
    </row>
    <row r="86" spans="2:22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2"/>
      <c r="N86" s="32"/>
      <c r="O86" s="33"/>
      <c r="P86" s="33"/>
      <c r="Q86" s="33"/>
      <c r="R86" s="33"/>
      <c r="S86" s="33"/>
    </row>
    <row r="87" spans="2:22">
      <c r="B87" s="102" t="s">
        <v>122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2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2:22" ht="25.5">
      <c r="B89" s="35" t="s">
        <v>28</v>
      </c>
      <c r="C89" s="103" t="s">
        <v>29</v>
      </c>
      <c r="D89" s="103"/>
      <c r="E89" s="103"/>
      <c r="F89" s="103"/>
      <c r="G89" s="103"/>
      <c r="H89" s="103"/>
      <c r="I89" s="103"/>
      <c r="J89" s="103"/>
      <c r="K89" s="103"/>
      <c r="L89" s="103" t="s">
        <v>15</v>
      </c>
      <c r="M89" s="103"/>
      <c r="N89" s="103"/>
      <c r="O89" s="103" t="s">
        <v>30</v>
      </c>
      <c r="P89" s="103"/>
      <c r="Q89" s="103"/>
      <c r="R89" s="103"/>
      <c r="S89" s="103"/>
    </row>
    <row r="90" spans="2:22">
      <c r="B90" s="36">
        <v>1</v>
      </c>
      <c r="C90" s="103">
        <v>2</v>
      </c>
      <c r="D90" s="103"/>
      <c r="E90" s="103"/>
      <c r="F90" s="103"/>
      <c r="G90" s="103"/>
      <c r="H90" s="103"/>
      <c r="I90" s="103"/>
      <c r="J90" s="103"/>
      <c r="K90" s="103"/>
      <c r="L90" s="103">
        <v>3</v>
      </c>
      <c r="M90" s="103"/>
      <c r="N90" s="103"/>
      <c r="O90" s="103">
        <v>4</v>
      </c>
      <c r="P90" s="103"/>
      <c r="Q90" s="103"/>
      <c r="R90" s="103"/>
      <c r="S90" s="103"/>
    </row>
    <row r="91" spans="2:22">
      <c r="B91" s="35">
        <v>1</v>
      </c>
      <c r="C91" s="117" t="s">
        <v>144</v>
      </c>
      <c r="D91" s="118"/>
      <c r="E91" s="118"/>
      <c r="F91" s="118"/>
      <c r="G91" s="118"/>
      <c r="H91" s="118"/>
      <c r="I91" s="118"/>
      <c r="J91" s="118"/>
      <c r="K91" s="119"/>
      <c r="L91" s="120" t="s">
        <v>69</v>
      </c>
      <c r="M91" s="120"/>
      <c r="N91" s="120"/>
      <c r="O91" s="113">
        <v>30000</v>
      </c>
      <c r="P91" s="113"/>
      <c r="Q91" s="113"/>
      <c r="R91" s="113"/>
      <c r="S91" s="113"/>
      <c r="T91" s="23">
        <f>1201.3+1000</f>
        <v>2201.3000000000002</v>
      </c>
      <c r="V91" s="23" t="s">
        <v>126</v>
      </c>
    </row>
    <row r="92" spans="2:22">
      <c r="B92" s="35">
        <v>2</v>
      </c>
      <c r="C92" s="117" t="s">
        <v>123</v>
      </c>
      <c r="D92" s="118"/>
      <c r="E92" s="118"/>
      <c r="F92" s="118"/>
      <c r="G92" s="118"/>
      <c r="H92" s="118"/>
      <c r="I92" s="118"/>
      <c r="J92" s="118"/>
      <c r="K92" s="119"/>
      <c r="L92" s="120" t="s">
        <v>69</v>
      </c>
      <c r="M92" s="120"/>
      <c r="N92" s="120"/>
      <c r="O92" s="113">
        <v>30000</v>
      </c>
      <c r="P92" s="113"/>
      <c r="Q92" s="113"/>
      <c r="R92" s="113"/>
      <c r="S92" s="113"/>
    </row>
    <row r="93" spans="2:22">
      <c r="B93" s="35"/>
      <c r="C93" s="110" t="s">
        <v>62</v>
      </c>
      <c r="D93" s="111"/>
      <c r="E93" s="111"/>
      <c r="F93" s="111"/>
      <c r="G93" s="111"/>
      <c r="H93" s="111"/>
      <c r="I93" s="111"/>
      <c r="J93" s="111"/>
      <c r="K93" s="112"/>
      <c r="L93" s="124"/>
      <c r="M93" s="124"/>
      <c r="N93" s="124"/>
      <c r="O93" s="101">
        <f>O91+O92</f>
        <v>60000</v>
      </c>
      <c r="P93" s="101"/>
      <c r="Q93" s="101"/>
      <c r="R93" s="101"/>
      <c r="S93" s="101"/>
      <c r="V93" s="45"/>
    </row>
    <row r="94" spans="2:22">
      <c r="B94" s="30"/>
      <c r="C94" s="31"/>
      <c r="D94" s="31"/>
      <c r="E94" s="31"/>
      <c r="F94" s="31"/>
      <c r="G94" s="31"/>
      <c r="H94" s="31"/>
      <c r="I94" s="20"/>
      <c r="J94" s="20"/>
      <c r="K94" s="20"/>
      <c r="L94" s="32"/>
      <c r="M94" s="32"/>
      <c r="N94" s="32"/>
      <c r="O94" s="33"/>
      <c r="P94" s="33"/>
      <c r="Q94" s="33"/>
      <c r="R94" s="33"/>
      <c r="S94" s="33"/>
    </row>
    <row r="95" spans="2:22">
      <c r="B95" s="121" t="s">
        <v>147</v>
      </c>
      <c r="C95" s="121"/>
      <c r="D95" s="121"/>
      <c r="E95" s="121"/>
      <c r="F95" s="121"/>
      <c r="G95" s="121"/>
      <c r="H95" s="121"/>
      <c r="I95" s="122">
        <f>O14+Q23+O29+P39+P48+O57+O67+O78+O93+O85</f>
        <v>3689190</v>
      </c>
      <c r="J95" s="122"/>
      <c r="K95" s="122"/>
      <c r="L95" s="32"/>
      <c r="M95" s="32"/>
      <c r="N95" s="32"/>
      <c r="O95" s="33"/>
      <c r="P95" s="33"/>
      <c r="Q95" s="33"/>
      <c r="R95" s="33"/>
      <c r="S95" s="33"/>
    </row>
    <row r="96" spans="2:22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2"/>
      <c r="M96" s="32"/>
      <c r="N96" s="32"/>
      <c r="O96" s="33"/>
      <c r="P96" s="33"/>
      <c r="Q96" s="33"/>
      <c r="R96" s="33"/>
      <c r="S96" s="33"/>
    </row>
    <row r="97" spans="2:22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2"/>
      <c r="M97" s="32"/>
      <c r="N97" s="32"/>
      <c r="O97" s="33"/>
      <c r="P97" s="33"/>
      <c r="Q97" s="33"/>
      <c r="R97" s="33"/>
      <c r="S97" s="33"/>
    </row>
    <row r="98" spans="2:22">
      <c r="B98" s="23" t="s">
        <v>70</v>
      </c>
      <c r="L98" s="23" t="s">
        <v>71</v>
      </c>
    </row>
    <row r="99" spans="2:22">
      <c r="V99" s="45"/>
    </row>
    <row r="100" spans="2:22">
      <c r="B100" s="23" t="s">
        <v>160</v>
      </c>
      <c r="L100" s="23" t="s">
        <v>161</v>
      </c>
      <c r="U100" s="34"/>
    </row>
  </sheetData>
  <mergeCells count="201">
    <mergeCell ref="O74:S74"/>
    <mergeCell ref="L71:N71"/>
    <mergeCell ref="O72:S72"/>
    <mergeCell ref="L82:N82"/>
    <mergeCell ref="O75:S75"/>
    <mergeCell ref="C73:K73"/>
    <mergeCell ref="O67:S67"/>
    <mergeCell ref="B69:S69"/>
    <mergeCell ref="C71:K71"/>
    <mergeCell ref="L76:N76"/>
    <mergeCell ref="O76:S76"/>
    <mergeCell ref="C67:K67"/>
    <mergeCell ref="L75:N75"/>
    <mergeCell ref="M34:O34"/>
    <mergeCell ref="M33:O33"/>
    <mergeCell ref="H33:I33"/>
    <mergeCell ref="O71:S71"/>
    <mergeCell ref="C83:K83"/>
    <mergeCell ref="L77:N77"/>
    <mergeCell ref="O77:S77"/>
    <mergeCell ref="O82:S82"/>
    <mergeCell ref="L83:N83"/>
    <mergeCell ref="O83:S83"/>
    <mergeCell ref="L85:N85"/>
    <mergeCell ref="O85:S85"/>
    <mergeCell ref="B87:S87"/>
    <mergeCell ref="C33:G33"/>
    <mergeCell ref="J33:L33"/>
    <mergeCell ref="C74:K74"/>
    <mergeCell ref="L74:N74"/>
    <mergeCell ref="H37:I37"/>
    <mergeCell ref="H34:I34"/>
    <mergeCell ref="J34:L34"/>
    <mergeCell ref="M1:S1"/>
    <mergeCell ref="M2:S2"/>
    <mergeCell ref="B7:S7"/>
    <mergeCell ref="B8:S8"/>
    <mergeCell ref="B95:H95"/>
    <mergeCell ref="I95:K95"/>
    <mergeCell ref="O84:S84"/>
    <mergeCell ref="C93:K93"/>
    <mergeCell ref="L93:N93"/>
    <mergeCell ref="O93:S93"/>
    <mergeCell ref="O27:S27"/>
    <mergeCell ref="O29:S29"/>
    <mergeCell ref="L29:N29"/>
    <mergeCell ref="C29:K29"/>
    <mergeCell ref="L28:N28"/>
    <mergeCell ref="C27:K27"/>
    <mergeCell ref="C28:K28"/>
    <mergeCell ref="L27:N27"/>
    <mergeCell ref="B31:S31"/>
    <mergeCell ref="L84:N84"/>
    <mergeCell ref="C48:G48"/>
    <mergeCell ref="M46:O46"/>
    <mergeCell ref="M45:O45"/>
    <mergeCell ref="O62:S62"/>
    <mergeCell ref="C53:K53"/>
    <mergeCell ref="B50:S50"/>
    <mergeCell ref="C84:K84"/>
    <mergeCell ref="C37:G37"/>
    <mergeCell ref="P35:S35"/>
    <mergeCell ref="O21:P21"/>
    <mergeCell ref="O28:S28"/>
    <mergeCell ref="B25:S25"/>
    <mergeCell ref="C21:G21"/>
    <mergeCell ref="P33:S33"/>
    <mergeCell ref="P34:S34"/>
    <mergeCell ref="C34:G34"/>
    <mergeCell ref="H21:I21"/>
    <mergeCell ref="M23:P23"/>
    <mergeCell ref="J21:L21"/>
    <mergeCell ref="M21:N21"/>
    <mergeCell ref="Q21:S21"/>
    <mergeCell ref="Q22:S22"/>
    <mergeCell ref="Q23:S23"/>
    <mergeCell ref="J23:L23"/>
    <mergeCell ref="C23:G23"/>
    <mergeCell ref="O22:P22"/>
    <mergeCell ref="H20:I20"/>
    <mergeCell ref="O20:P20"/>
    <mergeCell ref="C22:G22"/>
    <mergeCell ref="H22:I22"/>
    <mergeCell ref="J22:L22"/>
    <mergeCell ref="M22:N22"/>
    <mergeCell ref="H23:I23"/>
    <mergeCell ref="J20:L20"/>
    <mergeCell ref="L14:N14"/>
    <mergeCell ref="O14:S14"/>
    <mergeCell ref="O13:S13"/>
    <mergeCell ref="B15:S15"/>
    <mergeCell ref="C20:G20"/>
    <mergeCell ref="Q20:S20"/>
    <mergeCell ref="M20:N20"/>
    <mergeCell ref="J38:L38"/>
    <mergeCell ref="M38:O38"/>
    <mergeCell ref="B10:S10"/>
    <mergeCell ref="L12:N12"/>
    <mergeCell ref="C12:K12"/>
    <mergeCell ref="O12:S12"/>
    <mergeCell ref="B18:S18"/>
    <mergeCell ref="C13:K13"/>
    <mergeCell ref="C14:K14"/>
    <mergeCell ref="L13:N13"/>
    <mergeCell ref="M36:O36"/>
    <mergeCell ref="P36:S36"/>
    <mergeCell ref="P38:S38"/>
    <mergeCell ref="P47:S47"/>
    <mergeCell ref="P44:S44"/>
    <mergeCell ref="P45:S45"/>
    <mergeCell ref="H38:I38"/>
    <mergeCell ref="M37:O37"/>
    <mergeCell ref="L52:N52"/>
    <mergeCell ref="O52:S52"/>
    <mergeCell ref="J48:L48"/>
    <mergeCell ref="H44:I44"/>
    <mergeCell ref="J37:L37"/>
    <mergeCell ref="M48:O48"/>
    <mergeCell ref="B42:S42"/>
    <mergeCell ref="P37:S37"/>
    <mergeCell ref="B59:S59"/>
    <mergeCell ref="H48:I48"/>
    <mergeCell ref="O57:S57"/>
    <mergeCell ref="M35:O35"/>
    <mergeCell ref="C35:G35"/>
    <mergeCell ref="H35:I35"/>
    <mergeCell ref="J35:L35"/>
    <mergeCell ref="C44:G44"/>
    <mergeCell ref="H36:I36"/>
    <mergeCell ref="J36:L36"/>
    <mergeCell ref="C61:K61"/>
    <mergeCell ref="L61:N61"/>
    <mergeCell ref="O61:S61"/>
    <mergeCell ref="L66:N66"/>
    <mergeCell ref="O66:S66"/>
    <mergeCell ref="C65:K65"/>
    <mergeCell ref="L65:N65"/>
    <mergeCell ref="O65:S65"/>
    <mergeCell ref="C66:K66"/>
    <mergeCell ref="P39:S39"/>
    <mergeCell ref="C39:G39"/>
    <mergeCell ref="C45:G45"/>
    <mergeCell ref="J45:L45"/>
    <mergeCell ref="M44:O44"/>
    <mergeCell ref="H39:I39"/>
    <mergeCell ref="J39:L39"/>
    <mergeCell ref="M39:O39"/>
    <mergeCell ref="O56:S56"/>
    <mergeCell ref="C56:K56"/>
    <mergeCell ref="C55:K55"/>
    <mergeCell ref="O55:S55"/>
    <mergeCell ref="C46:G46"/>
    <mergeCell ref="H46:I46"/>
    <mergeCell ref="J46:L46"/>
    <mergeCell ref="P48:S48"/>
    <mergeCell ref="J44:L44"/>
    <mergeCell ref="P46:S46"/>
    <mergeCell ref="L67:N67"/>
    <mergeCell ref="C62:K62"/>
    <mergeCell ref="C57:K57"/>
    <mergeCell ref="L64:N64"/>
    <mergeCell ref="L62:N62"/>
    <mergeCell ref="L57:N57"/>
    <mergeCell ref="L53:N53"/>
    <mergeCell ref="C47:G47"/>
    <mergeCell ref="C90:K90"/>
    <mergeCell ref="L90:N90"/>
    <mergeCell ref="O90:S90"/>
    <mergeCell ref="H45:I45"/>
    <mergeCell ref="H47:I47"/>
    <mergeCell ref="J47:L47"/>
    <mergeCell ref="M47:O47"/>
    <mergeCell ref="C54:K54"/>
    <mergeCell ref="L54:N54"/>
    <mergeCell ref="O54:S54"/>
    <mergeCell ref="L73:N73"/>
    <mergeCell ref="C89:K89"/>
    <mergeCell ref="L89:N89"/>
    <mergeCell ref="B80:S80"/>
    <mergeCell ref="O89:S89"/>
    <mergeCell ref="L78:N78"/>
    <mergeCell ref="O78:S78"/>
    <mergeCell ref="C82:K82"/>
    <mergeCell ref="C78:K78"/>
    <mergeCell ref="C85:K85"/>
    <mergeCell ref="C92:K92"/>
    <mergeCell ref="L92:N92"/>
    <mergeCell ref="O92:S92"/>
    <mergeCell ref="L91:N91"/>
    <mergeCell ref="O91:S91"/>
    <mergeCell ref="C91:K91"/>
    <mergeCell ref="O53:S53"/>
    <mergeCell ref="C52:K52"/>
    <mergeCell ref="O73:S73"/>
    <mergeCell ref="C72:K72"/>
    <mergeCell ref="L72:N72"/>
    <mergeCell ref="C63:K63"/>
    <mergeCell ref="L63:N63"/>
    <mergeCell ref="O63:S63"/>
    <mergeCell ref="C64:K64"/>
    <mergeCell ref="O64:S64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  <rowBreaks count="1" manualBreakCount="1">
    <brk id="4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04"/>
  <sheetViews>
    <sheetView showGridLines="0" view="pageBreakPreview" topLeftCell="A88" zoomScale="60" zoomScaleNormal="100" workbookViewId="0">
      <selection activeCell="B105" sqref="B105"/>
    </sheetView>
  </sheetViews>
  <sheetFormatPr defaultRowHeight="12.75"/>
  <cols>
    <col min="1" max="1" width="0.28515625" style="23" customWidth="1"/>
    <col min="2" max="6" width="4.7109375" style="23" customWidth="1"/>
    <col min="7" max="7" width="27.140625" style="23" customWidth="1"/>
    <col min="8" max="8" width="4.7109375" style="23" customWidth="1"/>
    <col min="9" max="9" width="3.7109375" style="23" customWidth="1"/>
    <col min="10" max="12" width="4.7109375" style="23" customWidth="1"/>
    <col min="13" max="13" width="6.140625" style="23" customWidth="1"/>
    <col min="14" max="16" width="4.7109375" style="23" customWidth="1"/>
    <col min="17" max="17" width="5.7109375" style="23" customWidth="1"/>
    <col min="18" max="19" width="4.7109375" style="23" customWidth="1"/>
    <col min="20" max="20" width="10.140625" style="23" customWidth="1"/>
    <col min="21" max="21" width="4.7109375" style="23" customWidth="1"/>
    <col min="22" max="22" width="9.7109375" style="23" customWidth="1"/>
    <col min="23" max="16384" width="9.140625" style="23"/>
  </cols>
  <sheetData>
    <row r="1" spans="2:19" s="25" customFormat="1">
      <c r="M1" s="125" t="s">
        <v>13</v>
      </c>
      <c r="N1" s="125"/>
      <c r="O1" s="125"/>
      <c r="P1" s="125"/>
      <c r="Q1" s="125"/>
      <c r="R1" s="125"/>
      <c r="S1" s="125"/>
    </row>
    <row r="2" spans="2:19" s="25" customFormat="1" ht="25.5" customHeight="1">
      <c r="M2" s="126" t="s">
        <v>103</v>
      </c>
      <c r="N2" s="126"/>
      <c r="O2" s="126"/>
      <c r="P2" s="126"/>
      <c r="Q2" s="126"/>
      <c r="R2" s="126"/>
      <c r="S2" s="126"/>
    </row>
    <row r="4" spans="2:19" s="25" customFormat="1">
      <c r="M4" s="25" t="s">
        <v>92</v>
      </c>
    </row>
    <row r="5" spans="2:19" s="25" customFormat="1">
      <c r="M5" s="25" t="s">
        <v>88</v>
      </c>
    </row>
    <row r="6" spans="2:19" s="25" customFormat="1" ht="15" customHeight="1"/>
    <row r="7" spans="2:19" s="25" customFormat="1">
      <c r="B7" s="125" t="s">
        <v>26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2:19" s="25" customFormat="1">
      <c r="B8" s="125" t="s">
        <v>137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2:19" s="25" customFormat="1" ht="6.75" customHeight="1"/>
    <row r="10" spans="2:19">
      <c r="B10" s="129" t="s">
        <v>27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2:19" ht="6" customHeight="1"/>
    <row r="12" spans="2:19" ht="21" customHeight="1">
      <c r="B12" s="22" t="s">
        <v>28</v>
      </c>
      <c r="C12" s="127" t="s">
        <v>29</v>
      </c>
      <c r="D12" s="127"/>
      <c r="E12" s="127"/>
      <c r="F12" s="127"/>
      <c r="G12" s="127"/>
      <c r="H12" s="127"/>
      <c r="I12" s="127"/>
      <c r="J12" s="127"/>
      <c r="K12" s="127"/>
      <c r="L12" s="127" t="s">
        <v>15</v>
      </c>
      <c r="M12" s="127"/>
      <c r="N12" s="127"/>
      <c r="O12" s="127" t="s">
        <v>30</v>
      </c>
      <c r="P12" s="127"/>
      <c r="Q12" s="127"/>
      <c r="R12" s="127"/>
      <c r="S12" s="127"/>
    </row>
    <row r="13" spans="2:19">
      <c r="B13" s="35">
        <v>1</v>
      </c>
      <c r="C13" s="103">
        <v>2</v>
      </c>
      <c r="D13" s="103"/>
      <c r="E13" s="103"/>
      <c r="F13" s="103"/>
      <c r="G13" s="103"/>
      <c r="H13" s="103"/>
      <c r="I13" s="103"/>
      <c r="J13" s="103"/>
      <c r="K13" s="103"/>
      <c r="L13" s="103">
        <v>3</v>
      </c>
      <c r="M13" s="103"/>
      <c r="N13" s="103"/>
      <c r="O13" s="103">
        <v>4</v>
      </c>
      <c r="P13" s="103"/>
      <c r="Q13" s="103"/>
      <c r="R13" s="103"/>
      <c r="S13" s="103"/>
    </row>
    <row r="14" spans="2:19">
      <c r="B14" s="35">
        <v>1</v>
      </c>
      <c r="C14" s="103" t="s">
        <v>38</v>
      </c>
      <c r="D14" s="103"/>
      <c r="E14" s="103"/>
      <c r="F14" s="103"/>
      <c r="G14" s="103"/>
      <c r="H14" s="103"/>
      <c r="I14" s="103"/>
      <c r="J14" s="103"/>
      <c r="K14" s="103"/>
      <c r="L14" s="120" t="s">
        <v>183</v>
      </c>
      <c r="M14" s="120"/>
      <c r="N14" s="120"/>
      <c r="O14" s="113">
        <v>2563000</v>
      </c>
      <c r="P14" s="113"/>
      <c r="Q14" s="113"/>
      <c r="R14" s="113"/>
      <c r="S14" s="113"/>
    </row>
    <row r="15" spans="2:19">
      <c r="B15" s="141" t="s">
        <v>129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7" spans="2:21" ht="11.25" customHeight="1"/>
    <row r="18" spans="2:21">
      <c r="B18" s="129" t="s">
        <v>31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2:21">
      <c r="R19" s="23" t="s">
        <v>85</v>
      </c>
    </row>
    <row r="20" spans="2:21" ht="37.5" customHeight="1">
      <c r="B20" s="22" t="s">
        <v>28</v>
      </c>
      <c r="C20" s="127" t="s">
        <v>29</v>
      </c>
      <c r="D20" s="127"/>
      <c r="E20" s="127"/>
      <c r="F20" s="127"/>
      <c r="G20" s="127"/>
      <c r="H20" s="127" t="s">
        <v>32</v>
      </c>
      <c r="I20" s="127"/>
      <c r="J20" s="127" t="s">
        <v>81</v>
      </c>
      <c r="K20" s="127"/>
      <c r="L20" s="127"/>
      <c r="M20" s="137" t="s">
        <v>114</v>
      </c>
      <c r="N20" s="138"/>
      <c r="O20" s="137" t="s">
        <v>76</v>
      </c>
      <c r="P20" s="138"/>
      <c r="Q20" s="127" t="s">
        <v>33</v>
      </c>
      <c r="R20" s="127"/>
      <c r="S20" s="127"/>
    </row>
    <row r="21" spans="2:21">
      <c r="B21" s="36">
        <v>1</v>
      </c>
      <c r="C21" s="103">
        <v>2</v>
      </c>
      <c r="D21" s="103"/>
      <c r="E21" s="103"/>
      <c r="F21" s="103"/>
      <c r="G21" s="103"/>
      <c r="H21" s="103">
        <v>3</v>
      </c>
      <c r="I21" s="103"/>
      <c r="J21" s="103">
        <v>4</v>
      </c>
      <c r="K21" s="103"/>
      <c r="L21" s="103"/>
      <c r="M21" s="103">
        <v>5</v>
      </c>
      <c r="N21" s="103"/>
      <c r="O21" s="134">
        <v>6</v>
      </c>
      <c r="P21" s="135"/>
      <c r="Q21" s="103">
        <v>7</v>
      </c>
      <c r="R21" s="103"/>
      <c r="S21" s="103"/>
    </row>
    <row r="22" spans="2:21" ht="11.25" customHeight="1">
      <c r="B22" s="35">
        <v>1</v>
      </c>
      <c r="C22" s="140" t="s">
        <v>113</v>
      </c>
      <c r="D22" s="140"/>
      <c r="E22" s="140"/>
      <c r="F22" s="140"/>
      <c r="G22" s="140"/>
      <c r="H22" s="120" t="s">
        <v>184</v>
      </c>
      <c r="I22" s="120"/>
      <c r="J22" s="103"/>
      <c r="K22" s="103"/>
      <c r="L22" s="103"/>
      <c r="M22" s="103"/>
      <c r="N22" s="103"/>
      <c r="O22" s="134"/>
      <c r="P22" s="135"/>
      <c r="Q22" s="103">
        <v>312</v>
      </c>
      <c r="R22" s="103"/>
      <c r="S22" s="103"/>
    </row>
    <row r="23" spans="2:21">
      <c r="B23" s="35"/>
      <c r="C23" s="139" t="s">
        <v>62</v>
      </c>
      <c r="D23" s="139"/>
      <c r="E23" s="139"/>
      <c r="F23" s="139"/>
      <c r="G23" s="139"/>
      <c r="H23" s="124"/>
      <c r="I23" s="124"/>
      <c r="J23" s="136"/>
      <c r="K23" s="136"/>
      <c r="L23" s="136"/>
      <c r="M23" s="136"/>
      <c r="N23" s="136"/>
      <c r="O23" s="136"/>
      <c r="P23" s="136"/>
      <c r="Q23" s="136">
        <f>SUM(Q22:Q22)</f>
        <v>312</v>
      </c>
      <c r="R23" s="136"/>
      <c r="S23" s="136"/>
    </row>
    <row r="24" spans="2:2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2:21">
      <c r="B25" s="102" t="s">
        <v>36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21" ht="9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2:21" ht="21.75" customHeight="1">
      <c r="B27" s="22" t="s">
        <v>28</v>
      </c>
      <c r="C27" s="127" t="s">
        <v>29</v>
      </c>
      <c r="D27" s="127"/>
      <c r="E27" s="127"/>
      <c r="F27" s="127"/>
      <c r="G27" s="127"/>
      <c r="H27" s="127"/>
      <c r="I27" s="127"/>
      <c r="J27" s="127"/>
      <c r="K27" s="127"/>
      <c r="L27" s="127" t="s">
        <v>15</v>
      </c>
      <c r="M27" s="127"/>
      <c r="N27" s="127"/>
      <c r="O27" s="127" t="s">
        <v>30</v>
      </c>
      <c r="P27" s="127"/>
      <c r="Q27" s="127"/>
      <c r="R27" s="127"/>
      <c r="S27" s="127"/>
    </row>
    <row r="28" spans="2:21">
      <c r="B28" s="36">
        <v>1</v>
      </c>
      <c r="C28" s="103">
        <v>2</v>
      </c>
      <c r="D28" s="103"/>
      <c r="E28" s="103"/>
      <c r="F28" s="103"/>
      <c r="G28" s="103"/>
      <c r="H28" s="103"/>
      <c r="I28" s="103"/>
      <c r="J28" s="103"/>
      <c r="K28" s="103"/>
      <c r="L28" s="103">
        <v>3</v>
      </c>
      <c r="M28" s="103"/>
      <c r="N28" s="103"/>
      <c r="O28" s="103">
        <v>4</v>
      </c>
      <c r="P28" s="103"/>
      <c r="Q28" s="103"/>
      <c r="R28" s="103"/>
      <c r="S28" s="103"/>
    </row>
    <row r="29" spans="2:21">
      <c r="B29" s="35">
        <v>1</v>
      </c>
      <c r="C29" s="117" t="s">
        <v>128</v>
      </c>
      <c r="D29" s="118"/>
      <c r="E29" s="118"/>
      <c r="F29" s="118"/>
      <c r="G29" s="118"/>
      <c r="H29" s="118"/>
      <c r="I29" s="118"/>
      <c r="J29" s="118"/>
      <c r="K29" s="119"/>
      <c r="L29" s="120" t="s">
        <v>185</v>
      </c>
      <c r="M29" s="120"/>
      <c r="N29" s="120"/>
      <c r="O29" s="128">
        <f>774026+4</f>
        <v>774030</v>
      </c>
      <c r="P29" s="128"/>
      <c r="Q29" s="128"/>
      <c r="R29" s="128"/>
      <c r="S29" s="128"/>
      <c r="T29" s="28"/>
      <c r="U29" s="29"/>
    </row>
    <row r="30" spans="2:2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2"/>
      <c r="O30" s="33"/>
      <c r="P30" s="33"/>
      <c r="Q30" s="33"/>
      <c r="R30" s="33"/>
      <c r="S30" s="33"/>
    </row>
    <row r="31" spans="2:21">
      <c r="B31" s="129" t="s">
        <v>80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3" spans="2:20" ht="25.5">
      <c r="B33" s="35" t="s">
        <v>28</v>
      </c>
      <c r="C33" s="103" t="s">
        <v>29</v>
      </c>
      <c r="D33" s="103"/>
      <c r="E33" s="103"/>
      <c r="F33" s="103"/>
      <c r="G33" s="103"/>
      <c r="H33" s="103" t="s">
        <v>32</v>
      </c>
      <c r="I33" s="103"/>
      <c r="J33" s="103" t="s">
        <v>73</v>
      </c>
      <c r="K33" s="103"/>
      <c r="L33" s="103"/>
      <c r="M33" s="103" t="s">
        <v>74</v>
      </c>
      <c r="N33" s="103"/>
      <c r="O33" s="103"/>
      <c r="P33" s="103" t="s">
        <v>75</v>
      </c>
      <c r="Q33" s="103"/>
      <c r="R33" s="103"/>
      <c r="S33" s="103"/>
    </row>
    <row r="34" spans="2:20">
      <c r="B34" s="36">
        <v>1</v>
      </c>
      <c r="C34" s="103">
        <v>2</v>
      </c>
      <c r="D34" s="103"/>
      <c r="E34" s="103"/>
      <c r="F34" s="103"/>
      <c r="G34" s="103"/>
      <c r="H34" s="103">
        <v>3</v>
      </c>
      <c r="I34" s="103"/>
      <c r="J34" s="103">
        <v>4</v>
      </c>
      <c r="K34" s="103"/>
      <c r="L34" s="103"/>
      <c r="M34" s="103">
        <v>5</v>
      </c>
      <c r="N34" s="103"/>
      <c r="O34" s="103"/>
      <c r="P34" s="103">
        <v>6</v>
      </c>
      <c r="Q34" s="103"/>
      <c r="R34" s="103"/>
      <c r="S34" s="103"/>
    </row>
    <row r="35" spans="2:20">
      <c r="B35" s="41">
        <v>1</v>
      </c>
      <c r="C35" s="117" t="s">
        <v>77</v>
      </c>
      <c r="D35" s="118"/>
      <c r="E35" s="118"/>
      <c r="F35" s="118"/>
      <c r="G35" s="119"/>
      <c r="H35" s="120" t="s">
        <v>186</v>
      </c>
      <c r="I35" s="120"/>
      <c r="J35" s="159"/>
      <c r="K35" s="159"/>
      <c r="L35" s="159"/>
      <c r="M35" s="158"/>
      <c r="N35" s="158"/>
      <c r="O35" s="158"/>
      <c r="P35" s="113">
        <f>5442+8</f>
        <v>5450</v>
      </c>
      <c r="Q35" s="113"/>
      <c r="R35" s="113"/>
      <c r="S35" s="113"/>
      <c r="T35" s="23">
        <v>10100</v>
      </c>
    </row>
    <row r="36" spans="2:20">
      <c r="B36" s="41"/>
      <c r="C36" s="42" t="s">
        <v>130</v>
      </c>
      <c r="D36" s="26"/>
      <c r="E36" s="26"/>
      <c r="F36" s="26"/>
      <c r="G36" s="27"/>
      <c r="H36" s="120"/>
      <c r="I36" s="120"/>
      <c r="J36" s="152">
        <v>261.39999999999998</v>
      </c>
      <c r="K36" s="153"/>
      <c r="L36" s="154"/>
      <c r="M36" s="146">
        <v>12</v>
      </c>
      <c r="N36" s="147"/>
      <c r="O36" s="148"/>
      <c r="P36" s="107">
        <v>3137</v>
      </c>
      <c r="Q36" s="108"/>
      <c r="R36" s="108"/>
      <c r="S36" s="109"/>
      <c r="T36" s="23">
        <v>9920</v>
      </c>
    </row>
    <row r="37" spans="2:20" ht="13.5" customHeight="1">
      <c r="B37" s="41"/>
      <c r="C37" s="117" t="s">
        <v>131</v>
      </c>
      <c r="D37" s="118"/>
      <c r="E37" s="118"/>
      <c r="F37" s="118"/>
      <c r="G37" s="119"/>
      <c r="H37" s="104"/>
      <c r="I37" s="106"/>
      <c r="J37" s="152">
        <v>0.56000000000000005</v>
      </c>
      <c r="K37" s="153"/>
      <c r="L37" s="154"/>
      <c r="M37" s="146">
        <v>4116</v>
      </c>
      <c r="N37" s="147"/>
      <c r="O37" s="148"/>
      <c r="P37" s="107">
        <v>2305</v>
      </c>
      <c r="Q37" s="108"/>
      <c r="R37" s="108"/>
      <c r="S37" s="109"/>
      <c r="T37" s="23">
        <f>130</f>
        <v>130</v>
      </c>
    </row>
    <row r="38" spans="2:20" ht="14.25" customHeight="1">
      <c r="B38" s="41">
        <v>2</v>
      </c>
      <c r="C38" s="42" t="s">
        <v>86</v>
      </c>
      <c r="D38" s="26"/>
      <c r="E38" s="26"/>
      <c r="F38" s="26"/>
      <c r="G38" s="27"/>
      <c r="H38" s="120" t="s">
        <v>187</v>
      </c>
      <c r="I38" s="120"/>
      <c r="J38" s="152">
        <v>875.58</v>
      </c>
      <c r="K38" s="153"/>
      <c r="L38" s="154"/>
      <c r="M38" s="146">
        <v>12</v>
      </c>
      <c r="N38" s="147"/>
      <c r="O38" s="148"/>
      <c r="P38" s="149">
        <f>10507+3+10</f>
        <v>10520</v>
      </c>
      <c r="Q38" s="150"/>
      <c r="R38" s="150"/>
      <c r="S38" s="151"/>
    </row>
    <row r="39" spans="2:20">
      <c r="B39" s="43"/>
      <c r="C39" s="130" t="s">
        <v>62</v>
      </c>
      <c r="D39" s="130"/>
      <c r="E39" s="130"/>
      <c r="F39" s="130"/>
      <c r="G39" s="130"/>
      <c r="H39" s="124"/>
      <c r="I39" s="124"/>
      <c r="J39" s="164"/>
      <c r="K39" s="164"/>
      <c r="L39" s="164"/>
      <c r="M39" s="164"/>
      <c r="N39" s="164"/>
      <c r="O39" s="164"/>
      <c r="P39" s="163">
        <f>P35+P38</f>
        <v>15970</v>
      </c>
      <c r="Q39" s="163"/>
      <c r="R39" s="163"/>
      <c r="S39" s="163"/>
    </row>
    <row r="40" spans="2:20">
      <c r="B40" s="44"/>
      <c r="C40" s="16"/>
      <c r="D40" s="16"/>
      <c r="E40" s="16"/>
      <c r="F40" s="16"/>
      <c r="G40" s="16"/>
      <c r="H40" s="1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2" spans="2:20">
      <c r="B42" s="129" t="s">
        <v>115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2:20" ht="15" customHeight="1">
      <c r="Q43" s="23" t="s">
        <v>40</v>
      </c>
    </row>
    <row r="44" spans="2:20" ht="25.5">
      <c r="B44" s="35" t="s">
        <v>28</v>
      </c>
      <c r="C44" s="103" t="s">
        <v>29</v>
      </c>
      <c r="D44" s="103"/>
      <c r="E44" s="103"/>
      <c r="F44" s="103"/>
      <c r="G44" s="103"/>
      <c r="H44" s="103" t="s">
        <v>32</v>
      </c>
      <c r="I44" s="103"/>
      <c r="J44" s="103" t="s">
        <v>82</v>
      </c>
      <c r="K44" s="103"/>
      <c r="L44" s="103"/>
      <c r="M44" s="103" t="s">
        <v>78</v>
      </c>
      <c r="N44" s="103"/>
      <c r="O44" s="103"/>
      <c r="P44" s="103" t="s">
        <v>75</v>
      </c>
      <c r="Q44" s="103"/>
      <c r="R44" s="103"/>
      <c r="S44" s="103"/>
    </row>
    <row r="45" spans="2:20">
      <c r="B45" s="36">
        <v>1</v>
      </c>
      <c r="C45" s="103">
        <v>2</v>
      </c>
      <c r="D45" s="103"/>
      <c r="E45" s="103"/>
      <c r="F45" s="103"/>
      <c r="G45" s="103"/>
      <c r="H45" s="103">
        <v>3</v>
      </c>
      <c r="I45" s="103"/>
      <c r="J45" s="103">
        <v>4</v>
      </c>
      <c r="K45" s="103"/>
      <c r="L45" s="103"/>
      <c r="M45" s="103">
        <v>5</v>
      </c>
      <c r="N45" s="103"/>
      <c r="O45" s="103"/>
      <c r="P45" s="103">
        <v>6</v>
      </c>
      <c r="Q45" s="103"/>
      <c r="R45" s="103"/>
      <c r="S45" s="103"/>
    </row>
    <row r="46" spans="2:20" ht="24.75" customHeight="1">
      <c r="B46" s="35">
        <v>1</v>
      </c>
      <c r="C46" s="160" t="s">
        <v>93</v>
      </c>
      <c r="D46" s="161"/>
      <c r="E46" s="161"/>
      <c r="F46" s="161"/>
      <c r="G46" s="162"/>
      <c r="H46" s="120" t="s">
        <v>188</v>
      </c>
      <c r="I46" s="120"/>
      <c r="J46" s="134">
        <v>1909.13</v>
      </c>
      <c r="K46" s="142"/>
      <c r="L46" s="135"/>
      <c r="M46" s="131">
        <v>109.5</v>
      </c>
      <c r="N46" s="132"/>
      <c r="O46" s="133"/>
      <c r="P46" s="169">
        <v>209050</v>
      </c>
      <c r="Q46" s="169"/>
      <c r="R46" s="169"/>
      <c r="S46" s="169"/>
    </row>
    <row r="47" spans="2:20" ht="77.25" customHeight="1">
      <c r="B47" s="35">
        <v>2</v>
      </c>
      <c r="C47" s="160" t="s">
        <v>102</v>
      </c>
      <c r="D47" s="161"/>
      <c r="E47" s="161"/>
      <c r="F47" s="161"/>
      <c r="G47" s="162"/>
      <c r="H47" s="104" t="s">
        <v>189</v>
      </c>
      <c r="I47" s="106"/>
      <c r="J47" s="134">
        <v>8.39</v>
      </c>
      <c r="K47" s="142"/>
      <c r="L47" s="135"/>
      <c r="M47" s="166">
        <v>4500</v>
      </c>
      <c r="N47" s="167"/>
      <c r="O47" s="168"/>
      <c r="P47" s="107">
        <v>60040</v>
      </c>
      <c r="Q47" s="108"/>
      <c r="R47" s="108"/>
      <c r="S47" s="109"/>
      <c r="T47" s="23">
        <f>37980</f>
        <v>37980</v>
      </c>
    </row>
    <row r="48" spans="2:20">
      <c r="B48" s="35"/>
      <c r="C48" s="130" t="s">
        <v>62</v>
      </c>
      <c r="D48" s="130"/>
      <c r="E48" s="130"/>
      <c r="F48" s="130"/>
      <c r="G48" s="130"/>
      <c r="H48" s="124"/>
      <c r="I48" s="124"/>
      <c r="J48" s="155"/>
      <c r="K48" s="156"/>
      <c r="L48" s="157"/>
      <c r="M48" s="155"/>
      <c r="N48" s="156"/>
      <c r="O48" s="157"/>
      <c r="P48" s="184">
        <f>SUM(P46:P47)</f>
        <v>269090</v>
      </c>
      <c r="Q48" s="185"/>
      <c r="R48" s="185"/>
      <c r="S48" s="186"/>
    </row>
    <row r="50" spans="2:20">
      <c r="B50" s="102" t="s">
        <v>116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20" ht="6.7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20" ht="25.5">
      <c r="B52" s="35" t="s">
        <v>28</v>
      </c>
      <c r="C52" s="103" t="s">
        <v>29</v>
      </c>
      <c r="D52" s="103"/>
      <c r="E52" s="103"/>
      <c r="F52" s="103"/>
      <c r="G52" s="103"/>
      <c r="H52" s="103"/>
      <c r="I52" s="103"/>
      <c r="J52" s="103"/>
      <c r="K52" s="103"/>
      <c r="L52" s="103" t="s">
        <v>15</v>
      </c>
      <c r="M52" s="103"/>
      <c r="N52" s="103"/>
      <c r="O52" s="103" t="s">
        <v>30</v>
      </c>
      <c r="P52" s="103"/>
      <c r="Q52" s="103"/>
      <c r="R52" s="103"/>
      <c r="S52" s="103"/>
    </row>
    <row r="53" spans="2:20" ht="12.75" customHeight="1">
      <c r="B53" s="36">
        <v>1</v>
      </c>
      <c r="C53" s="103">
        <v>2</v>
      </c>
      <c r="D53" s="103"/>
      <c r="E53" s="103"/>
      <c r="F53" s="103"/>
      <c r="G53" s="103"/>
      <c r="H53" s="103"/>
      <c r="I53" s="103"/>
      <c r="J53" s="103"/>
      <c r="K53" s="103"/>
      <c r="L53" s="103">
        <v>3</v>
      </c>
      <c r="M53" s="103"/>
      <c r="N53" s="103"/>
      <c r="O53" s="103">
        <v>4</v>
      </c>
      <c r="P53" s="103"/>
      <c r="Q53" s="103"/>
      <c r="R53" s="103"/>
      <c r="S53" s="103"/>
    </row>
    <row r="54" spans="2:20">
      <c r="B54" s="35">
        <v>1</v>
      </c>
      <c r="C54" s="117" t="s">
        <v>94</v>
      </c>
      <c r="D54" s="118"/>
      <c r="E54" s="118"/>
      <c r="F54" s="118"/>
      <c r="G54" s="118"/>
      <c r="H54" s="118"/>
      <c r="I54" s="118"/>
      <c r="J54" s="118"/>
      <c r="K54" s="119"/>
      <c r="L54" s="120" t="s">
        <v>190</v>
      </c>
      <c r="M54" s="120"/>
      <c r="N54" s="120"/>
      <c r="O54" s="123">
        <v>3000</v>
      </c>
      <c r="P54" s="123"/>
      <c r="Q54" s="123"/>
      <c r="R54" s="123"/>
      <c r="S54" s="123"/>
    </row>
    <row r="55" spans="2:20">
      <c r="B55" s="35">
        <v>2</v>
      </c>
      <c r="C55" s="117" t="s">
        <v>136</v>
      </c>
      <c r="D55" s="118"/>
      <c r="E55" s="118"/>
      <c r="F55" s="118"/>
      <c r="G55" s="118"/>
      <c r="H55" s="118"/>
      <c r="I55" s="118"/>
      <c r="J55" s="118"/>
      <c r="K55" s="119"/>
      <c r="L55" s="38"/>
      <c r="M55" s="39" t="s">
        <v>190</v>
      </c>
      <c r="N55" s="40"/>
      <c r="O55" s="149">
        <v>4200</v>
      </c>
      <c r="P55" s="150"/>
      <c r="Q55" s="150"/>
      <c r="R55" s="150"/>
      <c r="S55" s="151"/>
      <c r="T55" s="23">
        <v>7200</v>
      </c>
    </row>
    <row r="56" spans="2:20">
      <c r="B56" s="35">
        <v>3</v>
      </c>
      <c r="C56" s="117" t="s">
        <v>105</v>
      </c>
      <c r="D56" s="118"/>
      <c r="E56" s="118"/>
      <c r="F56" s="118"/>
      <c r="G56" s="118"/>
      <c r="H56" s="118"/>
      <c r="I56" s="118"/>
      <c r="J56" s="118"/>
      <c r="K56" s="119"/>
      <c r="L56" s="38"/>
      <c r="M56" s="39" t="s">
        <v>190</v>
      </c>
      <c r="N56" s="40"/>
      <c r="O56" s="114">
        <v>6000</v>
      </c>
      <c r="P56" s="115"/>
      <c r="Q56" s="115"/>
      <c r="R56" s="115"/>
      <c r="S56" s="116"/>
      <c r="T56" s="23">
        <v>2140</v>
      </c>
    </row>
    <row r="57" spans="2:20">
      <c r="B57" s="35"/>
      <c r="C57" s="110" t="s">
        <v>83</v>
      </c>
      <c r="D57" s="111"/>
      <c r="E57" s="111"/>
      <c r="F57" s="111"/>
      <c r="G57" s="111"/>
      <c r="H57" s="111"/>
      <c r="I57" s="111"/>
      <c r="J57" s="111"/>
      <c r="K57" s="112"/>
      <c r="L57" s="124"/>
      <c r="M57" s="124"/>
      <c r="N57" s="124"/>
      <c r="O57" s="101">
        <f>SUM(O54:O56)</f>
        <v>13200</v>
      </c>
      <c r="P57" s="101"/>
      <c r="Q57" s="101"/>
      <c r="R57" s="101"/>
      <c r="S57" s="101"/>
    </row>
    <row r="58" spans="2:20" ht="12" customHeight="1"/>
    <row r="59" spans="2:20">
      <c r="B59" s="102" t="s">
        <v>117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20" ht="6.7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2:20" ht="25.5">
      <c r="B61" s="35" t="s">
        <v>28</v>
      </c>
      <c r="C61" s="103" t="s">
        <v>29</v>
      </c>
      <c r="D61" s="103"/>
      <c r="E61" s="103"/>
      <c r="F61" s="103"/>
      <c r="G61" s="103"/>
      <c r="H61" s="103"/>
      <c r="I61" s="103"/>
      <c r="J61" s="103"/>
      <c r="K61" s="103"/>
      <c r="L61" s="103" t="s">
        <v>15</v>
      </c>
      <c r="M61" s="103"/>
      <c r="N61" s="103"/>
      <c r="O61" s="103" t="s">
        <v>30</v>
      </c>
      <c r="P61" s="103"/>
      <c r="Q61" s="103"/>
      <c r="R61" s="103"/>
      <c r="S61" s="103"/>
    </row>
    <row r="62" spans="2:20">
      <c r="B62" s="36">
        <v>1</v>
      </c>
      <c r="C62" s="103">
        <v>2</v>
      </c>
      <c r="D62" s="103"/>
      <c r="E62" s="103"/>
      <c r="F62" s="103"/>
      <c r="G62" s="103"/>
      <c r="H62" s="103"/>
      <c r="I62" s="103"/>
      <c r="J62" s="103"/>
      <c r="K62" s="103"/>
      <c r="L62" s="103">
        <v>3</v>
      </c>
      <c r="M62" s="103"/>
      <c r="N62" s="103"/>
      <c r="O62" s="103">
        <v>4</v>
      </c>
      <c r="P62" s="103"/>
      <c r="Q62" s="103"/>
      <c r="R62" s="103"/>
      <c r="S62" s="103"/>
    </row>
    <row r="63" spans="2:20" ht="17.25" customHeight="1">
      <c r="B63" s="35">
        <v>1</v>
      </c>
      <c r="C63" s="117" t="s">
        <v>163</v>
      </c>
      <c r="D63" s="118"/>
      <c r="E63" s="118"/>
      <c r="F63" s="118"/>
      <c r="G63" s="118"/>
      <c r="H63" s="118"/>
      <c r="I63" s="118"/>
      <c r="J63" s="118"/>
      <c r="K63" s="119"/>
      <c r="L63" s="104" t="s">
        <v>191</v>
      </c>
      <c r="M63" s="105"/>
      <c r="N63" s="106"/>
      <c r="O63" s="114">
        <v>8000</v>
      </c>
      <c r="P63" s="115"/>
      <c r="Q63" s="115"/>
      <c r="R63" s="115"/>
      <c r="S63" s="116"/>
    </row>
    <row r="64" spans="2:20" ht="17.25" customHeight="1">
      <c r="B64" s="35">
        <v>2</v>
      </c>
      <c r="C64" s="117" t="s">
        <v>164</v>
      </c>
      <c r="D64" s="118"/>
      <c r="E64" s="118"/>
      <c r="F64" s="118"/>
      <c r="G64" s="118"/>
      <c r="H64" s="118"/>
      <c r="I64" s="118"/>
      <c r="J64" s="118"/>
      <c r="K64" s="119"/>
      <c r="L64" s="104" t="s">
        <v>192</v>
      </c>
      <c r="M64" s="105"/>
      <c r="N64" s="106"/>
      <c r="O64" s="114">
        <v>3400</v>
      </c>
      <c r="P64" s="115"/>
      <c r="Q64" s="115"/>
      <c r="R64" s="115"/>
      <c r="S64" s="116"/>
    </row>
    <row r="65" spans="2:22" ht="17.25" customHeight="1">
      <c r="B65" s="35">
        <v>3</v>
      </c>
      <c r="C65" s="117" t="s">
        <v>120</v>
      </c>
      <c r="D65" s="118"/>
      <c r="E65" s="118"/>
      <c r="F65" s="118"/>
      <c r="G65" s="118"/>
      <c r="H65" s="118"/>
      <c r="I65" s="118"/>
      <c r="J65" s="118"/>
      <c r="K65" s="119"/>
      <c r="L65" s="104" t="s">
        <v>192</v>
      </c>
      <c r="M65" s="105"/>
      <c r="N65" s="106"/>
      <c r="Q65" s="23">
        <v>0</v>
      </c>
      <c r="S65" s="86"/>
    </row>
    <row r="66" spans="2:22" ht="17.25" customHeight="1">
      <c r="B66" s="35">
        <v>4</v>
      </c>
      <c r="C66" s="117" t="s">
        <v>125</v>
      </c>
      <c r="D66" s="118"/>
      <c r="E66" s="118"/>
      <c r="F66" s="118"/>
      <c r="G66" s="118"/>
      <c r="H66" s="118"/>
      <c r="I66" s="118"/>
      <c r="J66" s="118"/>
      <c r="K66" s="119"/>
      <c r="L66" s="104" t="s">
        <v>192</v>
      </c>
      <c r="M66" s="105"/>
      <c r="N66" s="106"/>
      <c r="O66" s="114">
        <v>25970</v>
      </c>
      <c r="P66" s="115"/>
      <c r="Q66" s="115"/>
      <c r="R66" s="115"/>
      <c r="S66" s="116"/>
    </row>
    <row r="67" spans="2:22">
      <c r="B67" s="35"/>
      <c r="C67" s="110" t="s">
        <v>83</v>
      </c>
      <c r="D67" s="111"/>
      <c r="E67" s="111"/>
      <c r="F67" s="111"/>
      <c r="G67" s="111"/>
      <c r="H67" s="111"/>
      <c r="I67" s="111"/>
      <c r="J67" s="111"/>
      <c r="K67" s="112"/>
      <c r="L67" s="120"/>
      <c r="M67" s="120"/>
      <c r="N67" s="120"/>
      <c r="O67" s="101">
        <f>SUM(O63:S66)</f>
        <v>37370</v>
      </c>
      <c r="P67" s="101"/>
      <c r="Q67" s="101"/>
      <c r="R67" s="101"/>
      <c r="S67" s="101"/>
      <c r="V67" s="45"/>
    </row>
    <row r="69" spans="2:22">
      <c r="B69" s="102" t="s">
        <v>118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22" ht="9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2:22" ht="25.5">
      <c r="B71" s="35" t="s">
        <v>28</v>
      </c>
      <c r="C71" s="103" t="s">
        <v>29</v>
      </c>
      <c r="D71" s="103"/>
      <c r="E71" s="103"/>
      <c r="F71" s="103"/>
      <c r="G71" s="103"/>
      <c r="H71" s="103"/>
      <c r="I71" s="103"/>
      <c r="J71" s="103"/>
      <c r="K71" s="103"/>
      <c r="L71" s="103" t="s">
        <v>15</v>
      </c>
      <c r="M71" s="103"/>
      <c r="N71" s="103"/>
      <c r="O71" s="103" t="s">
        <v>30</v>
      </c>
      <c r="P71" s="103"/>
      <c r="Q71" s="103"/>
      <c r="R71" s="103"/>
      <c r="S71" s="103"/>
    </row>
    <row r="72" spans="2:22">
      <c r="B72" s="36">
        <v>1</v>
      </c>
      <c r="C72" s="103">
        <v>2</v>
      </c>
      <c r="D72" s="103"/>
      <c r="E72" s="103"/>
      <c r="F72" s="103"/>
      <c r="G72" s="103"/>
      <c r="H72" s="103"/>
      <c r="I72" s="103"/>
      <c r="J72" s="103"/>
      <c r="K72" s="103"/>
      <c r="L72" s="103">
        <v>3</v>
      </c>
      <c r="M72" s="103"/>
      <c r="N72" s="103"/>
      <c r="O72" s="103">
        <v>4</v>
      </c>
      <c r="P72" s="103"/>
      <c r="Q72" s="103"/>
      <c r="R72" s="103"/>
      <c r="S72" s="103"/>
    </row>
    <row r="73" spans="2:22" ht="12.75" customHeight="1">
      <c r="B73" s="35">
        <v>1</v>
      </c>
      <c r="C73" s="117" t="s">
        <v>79</v>
      </c>
      <c r="D73" s="118"/>
      <c r="E73" s="118"/>
      <c r="F73" s="118"/>
      <c r="G73" s="118"/>
      <c r="H73" s="118"/>
      <c r="I73" s="118"/>
      <c r="J73" s="118"/>
      <c r="K73" s="119"/>
      <c r="L73" s="120" t="s">
        <v>194</v>
      </c>
      <c r="M73" s="120"/>
      <c r="N73" s="120"/>
      <c r="O73" s="169">
        <v>12000</v>
      </c>
      <c r="P73" s="169"/>
      <c r="Q73" s="169"/>
      <c r="R73" s="169"/>
      <c r="S73" s="169"/>
    </row>
    <row r="74" spans="2:22" ht="12.75" customHeight="1">
      <c r="B74" s="35">
        <v>2</v>
      </c>
      <c r="C74" s="117" t="s">
        <v>96</v>
      </c>
      <c r="D74" s="118"/>
      <c r="E74" s="118"/>
      <c r="F74" s="118"/>
      <c r="G74" s="118"/>
      <c r="H74" s="118"/>
      <c r="I74" s="118"/>
      <c r="J74" s="118"/>
      <c r="K74" s="119"/>
      <c r="L74" s="120" t="s">
        <v>195</v>
      </c>
      <c r="M74" s="120"/>
      <c r="N74" s="120"/>
      <c r="O74" s="123">
        <v>2000</v>
      </c>
      <c r="P74" s="123"/>
      <c r="Q74" s="123"/>
      <c r="R74" s="123"/>
      <c r="S74" s="123"/>
    </row>
    <row r="75" spans="2:22" ht="12.75" customHeight="1">
      <c r="B75" s="35">
        <v>3</v>
      </c>
      <c r="C75" s="42" t="s">
        <v>87</v>
      </c>
      <c r="D75" s="26"/>
      <c r="E75" s="26"/>
      <c r="F75" s="26"/>
      <c r="G75" s="26"/>
      <c r="H75" s="26"/>
      <c r="I75" s="26"/>
      <c r="J75" s="26"/>
      <c r="K75" s="27"/>
      <c r="L75" s="104"/>
      <c r="M75" s="105"/>
      <c r="N75" s="106"/>
      <c r="O75" s="114">
        <v>0</v>
      </c>
      <c r="P75" s="115"/>
      <c r="Q75" s="115"/>
      <c r="R75" s="115"/>
      <c r="S75" s="116"/>
    </row>
    <row r="76" spans="2:22" ht="12.75" customHeight="1">
      <c r="B76" s="35">
        <v>4</v>
      </c>
      <c r="C76" s="42" t="s">
        <v>106</v>
      </c>
      <c r="D76" s="26"/>
      <c r="E76" s="26"/>
      <c r="F76" s="26"/>
      <c r="G76" s="26"/>
      <c r="H76" s="26"/>
      <c r="I76" s="26"/>
      <c r="J76" s="26"/>
      <c r="K76" s="27"/>
      <c r="L76" s="104" t="s">
        <v>193</v>
      </c>
      <c r="M76" s="105"/>
      <c r="N76" s="106"/>
      <c r="O76" s="107">
        <v>103000</v>
      </c>
      <c r="P76" s="108"/>
      <c r="Q76" s="108"/>
      <c r="R76" s="108"/>
      <c r="S76" s="109"/>
    </row>
    <row r="77" spans="2:22" ht="12.75" customHeight="1">
      <c r="B77" s="35">
        <v>5</v>
      </c>
      <c r="C77" s="42" t="s">
        <v>127</v>
      </c>
      <c r="D77" s="26"/>
      <c r="E77" s="26"/>
      <c r="F77" s="26"/>
      <c r="G77" s="26"/>
      <c r="H77" s="26"/>
      <c r="I77" s="26"/>
      <c r="J77" s="26"/>
      <c r="K77" s="27"/>
      <c r="L77" s="104"/>
      <c r="M77" s="105"/>
      <c r="N77" s="106"/>
      <c r="O77" s="114">
        <v>0</v>
      </c>
      <c r="P77" s="115"/>
      <c r="Q77" s="115"/>
      <c r="R77" s="115"/>
      <c r="S77" s="116"/>
    </row>
    <row r="78" spans="2:22">
      <c r="B78" s="35"/>
      <c r="C78" s="110" t="s">
        <v>62</v>
      </c>
      <c r="D78" s="111"/>
      <c r="E78" s="111"/>
      <c r="F78" s="111"/>
      <c r="G78" s="111"/>
      <c r="H78" s="111"/>
      <c r="I78" s="111"/>
      <c r="J78" s="111"/>
      <c r="K78" s="112"/>
      <c r="L78" s="124"/>
      <c r="M78" s="124"/>
      <c r="N78" s="124"/>
      <c r="O78" s="101">
        <f>SUM(O73:O77)</f>
        <v>117000</v>
      </c>
      <c r="P78" s="101"/>
      <c r="Q78" s="101"/>
      <c r="R78" s="101"/>
      <c r="S78" s="101"/>
      <c r="V78" s="45"/>
    </row>
    <row r="79" spans="2:22">
      <c r="B79" s="30"/>
      <c r="C79" s="21"/>
      <c r="D79" s="21"/>
      <c r="E79" s="21"/>
      <c r="F79" s="21"/>
      <c r="G79" s="21"/>
      <c r="H79" s="21"/>
      <c r="I79" s="21"/>
      <c r="J79" s="21"/>
      <c r="K79" s="21"/>
      <c r="L79" s="17"/>
      <c r="M79" s="17"/>
      <c r="N79" s="17"/>
      <c r="O79" s="19"/>
      <c r="P79" s="19"/>
      <c r="Q79" s="19"/>
      <c r="R79" s="19"/>
      <c r="S79" s="19"/>
    </row>
    <row r="80" spans="2:22">
      <c r="B80" s="102" t="s">
        <v>121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1:22" ht="6.7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22" ht="25.5">
      <c r="B82" s="35" t="s">
        <v>28</v>
      </c>
      <c r="C82" s="103" t="s">
        <v>29</v>
      </c>
      <c r="D82" s="103"/>
      <c r="E82" s="103"/>
      <c r="F82" s="103"/>
      <c r="G82" s="103"/>
      <c r="H82" s="103"/>
      <c r="I82" s="103"/>
      <c r="J82" s="103"/>
      <c r="K82" s="103"/>
      <c r="L82" s="103" t="s">
        <v>15</v>
      </c>
      <c r="M82" s="103"/>
      <c r="N82" s="103"/>
      <c r="O82" s="103" t="s">
        <v>30</v>
      </c>
      <c r="P82" s="103"/>
      <c r="Q82" s="103"/>
      <c r="R82" s="103"/>
      <c r="S82" s="103"/>
    </row>
    <row r="83" spans="1:22">
      <c r="B83" s="36">
        <v>1</v>
      </c>
      <c r="C83" s="103">
        <v>2</v>
      </c>
      <c r="D83" s="103"/>
      <c r="E83" s="103"/>
      <c r="F83" s="103"/>
      <c r="G83" s="103"/>
      <c r="H83" s="103"/>
      <c r="I83" s="103"/>
      <c r="J83" s="103"/>
      <c r="K83" s="103"/>
      <c r="L83" s="103">
        <v>3</v>
      </c>
      <c r="M83" s="103"/>
      <c r="N83" s="103"/>
      <c r="O83" s="103">
        <v>4</v>
      </c>
      <c r="P83" s="103"/>
      <c r="Q83" s="103"/>
      <c r="R83" s="103"/>
      <c r="S83" s="103"/>
    </row>
    <row r="84" spans="1:22">
      <c r="B84" s="35">
        <v>1</v>
      </c>
      <c r="C84" s="117" t="s">
        <v>167</v>
      </c>
      <c r="D84" s="118"/>
      <c r="E84" s="118"/>
      <c r="F84" s="118"/>
      <c r="G84" s="118"/>
      <c r="H84" s="118"/>
      <c r="I84" s="118"/>
      <c r="J84" s="118"/>
      <c r="K84" s="119"/>
      <c r="L84" s="120" t="s">
        <v>196</v>
      </c>
      <c r="M84" s="120"/>
      <c r="N84" s="120"/>
      <c r="O84" s="123">
        <v>28100</v>
      </c>
      <c r="P84" s="123"/>
      <c r="Q84" s="123"/>
      <c r="R84" s="123"/>
      <c r="S84" s="123"/>
    </row>
    <row r="85" spans="1:22">
      <c r="B85" s="35">
        <v>2</v>
      </c>
      <c r="C85" s="42" t="s">
        <v>168</v>
      </c>
      <c r="D85" s="26"/>
      <c r="E85" s="26"/>
      <c r="F85" s="26"/>
      <c r="G85" s="26"/>
      <c r="H85" s="26"/>
      <c r="I85" s="26"/>
      <c r="J85" s="26"/>
      <c r="K85" s="27"/>
      <c r="L85" s="170" t="s">
        <v>196</v>
      </c>
      <c r="M85" s="147"/>
      <c r="N85" s="172"/>
      <c r="O85" s="178">
        <v>29000</v>
      </c>
      <c r="P85" s="179"/>
      <c r="Q85" s="179"/>
      <c r="R85" s="179"/>
      <c r="S85" s="180"/>
    </row>
    <row r="86" spans="1:22">
      <c r="B86" s="35">
        <v>3</v>
      </c>
      <c r="C86" s="42" t="s">
        <v>169</v>
      </c>
      <c r="D86" s="26"/>
      <c r="E86" s="26"/>
      <c r="F86" s="26"/>
      <c r="G86" s="26"/>
      <c r="H86" s="26"/>
      <c r="I86" s="26"/>
      <c r="J86" s="26"/>
      <c r="K86" s="27"/>
      <c r="L86" s="170" t="s">
        <v>196</v>
      </c>
      <c r="M86" s="181"/>
      <c r="N86" s="182"/>
      <c r="O86" s="178">
        <v>42800</v>
      </c>
      <c r="P86" s="176"/>
      <c r="Q86" s="176"/>
      <c r="R86" s="176"/>
      <c r="S86" s="177"/>
    </row>
    <row r="87" spans="1:22">
      <c r="B87" s="35"/>
      <c r="C87" s="110" t="s">
        <v>62</v>
      </c>
      <c r="D87" s="111"/>
      <c r="E87" s="111"/>
      <c r="F87" s="111"/>
      <c r="G87" s="111"/>
      <c r="H87" s="111"/>
      <c r="I87" s="111"/>
      <c r="J87" s="111"/>
      <c r="K87" s="112"/>
      <c r="L87" s="124"/>
      <c r="M87" s="124"/>
      <c r="N87" s="124"/>
      <c r="O87" s="101">
        <f>SUM(O84:S86)</f>
        <v>99900</v>
      </c>
      <c r="P87" s="101"/>
      <c r="Q87" s="101"/>
      <c r="R87" s="101"/>
      <c r="S87" s="101"/>
      <c r="V87" s="45"/>
    </row>
    <row r="88" spans="1:22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32"/>
      <c r="N88" s="32"/>
      <c r="O88" s="33"/>
      <c r="P88" s="33"/>
      <c r="Q88" s="33"/>
      <c r="R88" s="33"/>
      <c r="S88" s="33"/>
    </row>
    <row r="89" spans="1:22">
      <c r="B89" s="102" t="s">
        <v>122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2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1:22" ht="25.5">
      <c r="B91" s="35" t="s">
        <v>28</v>
      </c>
      <c r="C91" s="103" t="s">
        <v>29</v>
      </c>
      <c r="D91" s="103"/>
      <c r="E91" s="103"/>
      <c r="F91" s="103"/>
      <c r="G91" s="103"/>
      <c r="H91" s="103"/>
      <c r="I91" s="103"/>
      <c r="J91" s="103"/>
      <c r="K91" s="103"/>
      <c r="L91" s="103" t="s">
        <v>15</v>
      </c>
      <c r="M91" s="103"/>
      <c r="N91" s="103"/>
      <c r="O91" s="103" t="s">
        <v>30</v>
      </c>
      <c r="P91" s="103"/>
      <c r="Q91" s="103"/>
      <c r="R91" s="103"/>
      <c r="S91" s="103"/>
    </row>
    <row r="92" spans="1:22">
      <c r="B92" s="36">
        <v>1</v>
      </c>
      <c r="C92" s="103">
        <v>2</v>
      </c>
      <c r="D92" s="103"/>
      <c r="E92" s="103"/>
      <c r="F92" s="103"/>
      <c r="G92" s="103"/>
      <c r="H92" s="103"/>
      <c r="I92" s="103"/>
      <c r="J92" s="103"/>
      <c r="K92" s="103"/>
      <c r="L92" s="103">
        <v>3</v>
      </c>
      <c r="M92" s="103"/>
      <c r="N92" s="103"/>
      <c r="O92" s="103">
        <v>4</v>
      </c>
      <c r="P92" s="103"/>
      <c r="Q92" s="103"/>
      <c r="R92" s="103"/>
      <c r="S92" s="103"/>
    </row>
    <row r="93" spans="1:22">
      <c r="B93" s="35">
        <v>1</v>
      </c>
      <c r="C93" s="117" t="s">
        <v>132</v>
      </c>
      <c r="D93" s="118"/>
      <c r="E93" s="118"/>
      <c r="F93" s="118"/>
      <c r="G93" s="118"/>
      <c r="H93" s="118"/>
      <c r="I93" s="118"/>
      <c r="J93" s="118"/>
      <c r="K93" s="119"/>
      <c r="L93" s="120" t="s">
        <v>197</v>
      </c>
      <c r="M93" s="120"/>
      <c r="N93" s="120"/>
      <c r="O93" s="169">
        <v>12800</v>
      </c>
      <c r="P93" s="169"/>
      <c r="Q93" s="169"/>
      <c r="R93" s="169"/>
      <c r="S93" s="169"/>
      <c r="T93" s="23">
        <f>1201.3+1000</f>
        <v>2201.3000000000002</v>
      </c>
      <c r="V93" s="23" t="s">
        <v>126</v>
      </c>
    </row>
    <row r="94" spans="1:22">
      <c r="B94" s="35">
        <v>2</v>
      </c>
      <c r="C94" s="117" t="s">
        <v>123</v>
      </c>
      <c r="D94" s="118"/>
      <c r="E94" s="118"/>
      <c r="F94" s="118"/>
      <c r="G94" s="118"/>
      <c r="H94" s="118"/>
      <c r="I94" s="118"/>
      <c r="J94" s="118"/>
      <c r="K94" s="119"/>
      <c r="L94" s="120" t="s">
        <v>197</v>
      </c>
      <c r="M94" s="120"/>
      <c r="N94" s="120"/>
      <c r="O94" s="169">
        <v>29688</v>
      </c>
      <c r="P94" s="169"/>
      <c r="Q94" s="169"/>
      <c r="R94" s="169"/>
      <c r="S94" s="169"/>
    </row>
    <row r="95" spans="1:22">
      <c r="A95" s="23">
        <v>3</v>
      </c>
      <c r="B95" s="35">
        <v>3</v>
      </c>
      <c r="C95" s="42" t="s">
        <v>165</v>
      </c>
      <c r="D95" s="26"/>
      <c r="E95" s="26"/>
      <c r="F95" s="26"/>
      <c r="G95" s="26"/>
      <c r="H95" s="26"/>
      <c r="I95" s="26"/>
      <c r="J95" s="26"/>
      <c r="K95" s="27"/>
      <c r="L95" s="170" t="s">
        <v>197</v>
      </c>
      <c r="M95" s="171"/>
      <c r="N95" s="172"/>
      <c r="O95" s="173">
        <v>5000</v>
      </c>
      <c r="P95" s="174"/>
      <c r="Q95" s="174"/>
      <c r="R95" s="174"/>
      <c r="S95" s="175"/>
    </row>
    <row r="96" spans="1:22">
      <c r="B96" s="35">
        <v>4</v>
      </c>
      <c r="C96" s="42" t="s">
        <v>166</v>
      </c>
      <c r="D96" s="26"/>
      <c r="E96" s="26"/>
      <c r="F96" s="26"/>
      <c r="G96" s="26"/>
      <c r="H96" s="26"/>
      <c r="I96" s="26"/>
      <c r="J96" s="26"/>
      <c r="K96" s="27"/>
      <c r="L96" s="80"/>
      <c r="M96" s="81" t="s">
        <v>197</v>
      </c>
      <c r="N96" s="82"/>
      <c r="O96" s="173">
        <v>32000</v>
      </c>
      <c r="P96" s="176"/>
      <c r="Q96" s="176"/>
      <c r="R96" s="176"/>
      <c r="S96" s="177"/>
    </row>
    <row r="97" spans="2:22">
      <c r="B97" s="35"/>
      <c r="C97" s="110" t="s">
        <v>62</v>
      </c>
      <c r="D97" s="111"/>
      <c r="E97" s="111"/>
      <c r="F97" s="111"/>
      <c r="G97" s="111"/>
      <c r="H97" s="111"/>
      <c r="I97" s="111"/>
      <c r="J97" s="111"/>
      <c r="K97" s="112"/>
      <c r="L97" s="124"/>
      <c r="M97" s="124"/>
      <c r="N97" s="124"/>
      <c r="O97" s="101">
        <f>SUM(O93:S96)</f>
        <v>79488</v>
      </c>
      <c r="P97" s="101"/>
      <c r="Q97" s="101"/>
      <c r="R97" s="101"/>
      <c r="S97" s="101"/>
      <c r="V97" s="45"/>
    </row>
    <row r="98" spans="2:22">
      <c r="B98" s="30"/>
      <c r="C98" s="31"/>
      <c r="D98" s="31"/>
      <c r="E98" s="31"/>
      <c r="F98" s="31"/>
      <c r="G98" s="31"/>
      <c r="H98" s="31"/>
      <c r="I98" s="20"/>
      <c r="J98" s="20"/>
      <c r="K98" s="20"/>
      <c r="L98" s="32"/>
      <c r="M98" s="32"/>
      <c r="N98" s="32"/>
      <c r="O98" s="33"/>
      <c r="P98" s="33"/>
      <c r="Q98" s="33"/>
      <c r="R98" s="33"/>
      <c r="S98" s="33"/>
    </row>
    <row r="99" spans="2:22">
      <c r="B99" s="121" t="s">
        <v>139</v>
      </c>
      <c r="C99" s="121"/>
      <c r="D99" s="121"/>
      <c r="E99" s="121"/>
      <c r="F99" s="121"/>
      <c r="G99" s="121"/>
      <c r="H99" s="121"/>
      <c r="I99" s="183">
        <f>O14+O29+P39+P48+O57+O67+O78+O87+O97+Q23</f>
        <v>3969360</v>
      </c>
      <c r="J99" s="121"/>
      <c r="K99" s="121"/>
      <c r="L99" s="32"/>
      <c r="M99" s="32"/>
      <c r="N99" s="32"/>
      <c r="O99" s="33"/>
      <c r="P99" s="33"/>
      <c r="Q99" s="33"/>
      <c r="R99" s="33"/>
      <c r="S99" s="33"/>
    </row>
    <row r="100" spans="2:22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2"/>
      <c r="M100" s="32"/>
      <c r="N100" s="32"/>
      <c r="O100" s="33"/>
      <c r="P100" s="33"/>
      <c r="Q100" s="33"/>
      <c r="R100" s="33"/>
      <c r="S100" s="33"/>
    </row>
    <row r="101" spans="2:22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2"/>
      <c r="M101" s="32"/>
      <c r="N101" s="32"/>
      <c r="O101" s="33"/>
      <c r="P101" s="33"/>
      <c r="Q101" s="33"/>
      <c r="R101" s="33"/>
      <c r="S101" s="33"/>
    </row>
    <row r="102" spans="2:22">
      <c r="B102" s="23" t="s">
        <v>70</v>
      </c>
      <c r="L102" s="23" t="s">
        <v>71</v>
      </c>
    </row>
    <row r="103" spans="2:22">
      <c r="V103" s="45"/>
    </row>
    <row r="104" spans="2:22">
      <c r="B104" s="23" t="s">
        <v>107</v>
      </c>
      <c r="L104" s="23" t="s">
        <v>170</v>
      </c>
      <c r="U104" s="34"/>
    </row>
  </sheetData>
  <mergeCells count="207">
    <mergeCell ref="O73:S73"/>
    <mergeCell ref="C72:K72"/>
    <mergeCell ref="L72:N72"/>
    <mergeCell ref="C63:K63"/>
    <mergeCell ref="L63:N63"/>
    <mergeCell ref="O63:S63"/>
    <mergeCell ref="C64:K64"/>
    <mergeCell ref="L73:N73"/>
    <mergeCell ref="C94:K94"/>
    <mergeCell ref="L94:N94"/>
    <mergeCell ref="O94:S94"/>
    <mergeCell ref="L93:N93"/>
    <mergeCell ref="O93:S93"/>
    <mergeCell ref="C93:K93"/>
    <mergeCell ref="L78:N78"/>
    <mergeCell ref="O78:S78"/>
    <mergeCell ref="C82:K82"/>
    <mergeCell ref="C78:K78"/>
    <mergeCell ref="C91:K91"/>
    <mergeCell ref="L91:N91"/>
    <mergeCell ref="B80:S80"/>
    <mergeCell ref="O91:S91"/>
    <mergeCell ref="C92:K92"/>
    <mergeCell ref="L92:N92"/>
    <mergeCell ref="O92:S92"/>
    <mergeCell ref="H45:I45"/>
    <mergeCell ref="H47:I47"/>
    <mergeCell ref="J47:L47"/>
    <mergeCell ref="M47:O47"/>
    <mergeCell ref="C54:K54"/>
    <mergeCell ref="L54:N54"/>
    <mergeCell ref="O54:S54"/>
    <mergeCell ref="L67:N67"/>
    <mergeCell ref="C62:K62"/>
    <mergeCell ref="C57:K57"/>
    <mergeCell ref="L64:N64"/>
    <mergeCell ref="L62:N62"/>
    <mergeCell ref="L57:N57"/>
    <mergeCell ref="O56:S56"/>
    <mergeCell ref="C56:K56"/>
    <mergeCell ref="C55:K55"/>
    <mergeCell ref="O55:S55"/>
    <mergeCell ref="J44:L44"/>
    <mergeCell ref="P46:S46"/>
    <mergeCell ref="L53:N53"/>
    <mergeCell ref="C47:G47"/>
    <mergeCell ref="O53:S53"/>
    <mergeCell ref="C52:K52"/>
    <mergeCell ref="C39:G39"/>
    <mergeCell ref="C45:G45"/>
    <mergeCell ref="J45:L45"/>
    <mergeCell ref="M44:O44"/>
    <mergeCell ref="H39:I39"/>
    <mergeCell ref="J39:L39"/>
    <mergeCell ref="M39:O39"/>
    <mergeCell ref="C61:K61"/>
    <mergeCell ref="L61:N61"/>
    <mergeCell ref="O61:S61"/>
    <mergeCell ref="L66:N66"/>
    <mergeCell ref="O66:S66"/>
    <mergeCell ref="C65:K65"/>
    <mergeCell ref="L65:N65"/>
    <mergeCell ref="O64:S64"/>
    <mergeCell ref="C66:K66"/>
    <mergeCell ref="B59:S59"/>
    <mergeCell ref="H48:I48"/>
    <mergeCell ref="O57:S57"/>
    <mergeCell ref="M35:O35"/>
    <mergeCell ref="C35:G35"/>
    <mergeCell ref="H35:I35"/>
    <mergeCell ref="J35:L35"/>
    <mergeCell ref="C44:G44"/>
    <mergeCell ref="H36:I36"/>
    <mergeCell ref="J36:L36"/>
    <mergeCell ref="L52:N52"/>
    <mergeCell ref="O52:S52"/>
    <mergeCell ref="J48:L48"/>
    <mergeCell ref="H44:I44"/>
    <mergeCell ref="J37:L37"/>
    <mergeCell ref="M48:O48"/>
    <mergeCell ref="B42:S42"/>
    <mergeCell ref="P37:S37"/>
    <mergeCell ref="C46:G46"/>
    <mergeCell ref="H46:I46"/>
    <mergeCell ref="P44:S44"/>
    <mergeCell ref="P45:S45"/>
    <mergeCell ref="J38:L38"/>
    <mergeCell ref="M38:O38"/>
    <mergeCell ref="H38:I38"/>
    <mergeCell ref="M37:O37"/>
    <mergeCell ref="P39:S39"/>
    <mergeCell ref="B10:S10"/>
    <mergeCell ref="L12:N12"/>
    <mergeCell ref="C12:K12"/>
    <mergeCell ref="O12:S12"/>
    <mergeCell ref="J46:L46"/>
    <mergeCell ref="P48:S48"/>
    <mergeCell ref="M36:O36"/>
    <mergeCell ref="P36:S36"/>
    <mergeCell ref="P38:S38"/>
    <mergeCell ref="P47:S47"/>
    <mergeCell ref="B18:S18"/>
    <mergeCell ref="C13:K13"/>
    <mergeCell ref="C14:K14"/>
    <mergeCell ref="L13:N13"/>
    <mergeCell ref="L14:N14"/>
    <mergeCell ref="O14:S14"/>
    <mergeCell ref="O13:S13"/>
    <mergeCell ref="B15:S15"/>
    <mergeCell ref="C23:G23"/>
    <mergeCell ref="O22:P22"/>
    <mergeCell ref="H20:I20"/>
    <mergeCell ref="O20:P20"/>
    <mergeCell ref="C22:G22"/>
    <mergeCell ref="H22:I22"/>
    <mergeCell ref="J22:L22"/>
    <mergeCell ref="M22:N22"/>
    <mergeCell ref="J20:L20"/>
    <mergeCell ref="M20:N20"/>
    <mergeCell ref="J21:L21"/>
    <mergeCell ref="M21:N21"/>
    <mergeCell ref="C20:G20"/>
    <mergeCell ref="Q20:S20"/>
    <mergeCell ref="H21:I21"/>
    <mergeCell ref="M23:P23"/>
    <mergeCell ref="Q21:S21"/>
    <mergeCell ref="Q22:S22"/>
    <mergeCell ref="Q23:S23"/>
    <mergeCell ref="J23:L23"/>
    <mergeCell ref="H23:I23"/>
    <mergeCell ref="C84:K84"/>
    <mergeCell ref="C37:G37"/>
    <mergeCell ref="P35:S35"/>
    <mergeCell ref="O21:P21"/>
    <mergeCell ref="O28:S28"/>
    <mergeCell ref="B25:S25"/>
    <mergeCell ref="C21:G21"/>
    <mergeCell ref="P33:S33"/>
    <mergeCell ref="P34:S34"/>
    <mergeCell ref="C34:G34"/>
    <mergeCell ref="C28:K28"/>
    <mergeCell ref="L27:N27"/>
    <mergeCell ref="B31:S31"/>
    <mergeCell ref="L84:N84"/>
    <mergeCell ref="C48:G48"/>
    <mergeCell ref="M46:O46"/>
    <mergeCell ref="M45:O45"/>
    <mergeCell ref="O62:S62"/>
    <mergeCell ref="C53:K53"/>
    <mergeCell ref="B50:S50"/>
    <mergeCell ref="M1:S1"/>
    <mergeCell ref="M2:S2"/>
    <mergeCell ref="B7:S7"/>
    <mergeCell ref="B8:S8"/>
    <mergeCell ref="O27:S27"/>
    <mergeCell ref="O29:S29"/>
    <mergeCell ref="L29:N29"/>
    <mergeCell ref="C29:K29"/>
    <mergeCell ref="L28:N28"/>
    <mergeCell ref="C27:K27"/>
    <mergeCell ref="B99:H99"/>
    <mergeCell ref="I99:K99"/>
    <mergeCell ref="O84:S84"/>
    <mergeCell ref="C97:K97"/>
    <mergeCell ref="L97:N97"/>
    <mergeCell ref="O97:S97"/>
    <mergeCell ref="C87:K87"/>
    <mergeCell ref="L87:N87"/>
    <mergeCell ref="O87:S87"/>
    <mergeCell ref="B89:S89"/>
    <mergeCell ref="C33:G33"/>
    <mergeCell ref="J33:L33"/>
    <mergeCell ref="C74:K74"/>
    <mergeCell ref="L74:N74"/>
    <mergeCell ref="H37:I37"/>
    <mergeCell ref="H34:I34"/>
    <mergeCell ref="J34:L34"/>
    <mergeCell ref="M34:O34"/>
    <mergeCell ref="M33:O33"/>
    <mergeCell ref="H33:I33"/>
    <mergeCell ref="O71:S71"/>
    <mergeCell ref="C83:K83"/>
    <mergeCell ref="L77:N77"/>
    <mergeCell ref="O77:S77"/>
    <mergeCell ref="O82:S82"/>
    <mergeCell ref="L83:N83"/>
    <mergeCell ref="O83:S83"/>
    <mergeCell ref="L82:N82"/>
    <mergeCell ref="O75:S75"/>
    <mergeCell ref="C73:K73"/>
    <mergeCell ref="O67:S67"/>
    <mergeCell ref="B69:S69"/>
    <mergeCell ref="C71:K71"/>
    <mergeCell ref="L76:N76"/>
    <mergeCell ref="O76:S76"/>
    <mergeCell ref="C67:K67"/>
    <mergeCell ref="L75:N75"/>
    <mergeCell ref="O74:S74"/>
    <mergeCell ref="L71:N71"/>
    <mergeCell ref="O72:S72"/>
    <mergeCell ref="L95:N95"/>
    <mergeCell ref="O95:S95"/>
    <mergeCell ref="O96:S96"/>
    <mergeCell ref="O85:S85"/>
    <mergeCell ref="L85:N85"/>
    <mergeCell ref="L86:N86"/>
    <mergeCell ref="O86:S86"/>
  </mergeCells>
  <phoneticPr fontId="2" type="noConversion"/>
  <pageMargins left="0.59055118110236227" right="0" top="0.39370078740157483" bottom="0.19685039370078741" header="0" footer="0"/>
  <pageSetup paperSize="9" scale="85" orientation="portrait" r:id="rId1"/>
  <headerFooter alignWithMargins="0"/>
  <rowBreaks count="1" manualBreakCount="1">
    <brk id="4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S26"/>
  <sheetViews>
    <sheetView showGridLines="0" zoomScaleNormal="100" workbookViewId="0">
      <selection activeCell="L17" sqref="L17:N17"/>
    </sheetView>
  </sheetViews>
  <sheetFormatPr defaultRowHeight="12.75"/>
  <cols>
    <col min="1" max="1" width="0.28515625" style="25" customWidth="1"/>
    <col min="2" max="6" width="4.7109375" style="25" customWidth="1"/>
    <col min="7" max="7" width="23.85546875" style="25" customWidth="1"/>
    <col min="8" max="12" width="4.7109375" style="25" customWidth="1"/>
    <col min="13" max="13" width="6.140625" style="25" customWidth="1"/>
    <col min="14" max="19" width="4.7109375" style="25" customWidth="1"/>
    <col min="20" max="16384" width="9.140625" style="25"/>
  </cols>
  <sheetData>
    <row r="1" spans="2:19">
      <c r="M1" s="125" t="s">
        <v>13</v>
      </c>
      <c r="N1" s="125"/>
      <c r="O1" s="125"/>
      <c r="P1" s="125"/>
      <c r="Q1" s="125"/>
      <c r="R1" s="125"/>
      <c r="S1" s="125"/>
    </row>
    <row r="2" spans="2:19" ht="25.5" customHeight="1">
      <c r="M2" s="126" t="s">
        <v>103</v>
      </c>
      <c r="N2" s="126"/>
      <c r="O2" s="126"/>
      <c r="P2" s="126"/>
      <c r="Q2" s="126"/>
      <c r="R2" s="126"/>
      <c r="S2" s="126"/>
    </row>
    <row r="5" spans="2:19">
      <c r="M5" s="25" t="s">
        <v>92</v>
      </c>
    </row>
    <row r="6" spans="2:19">
      <c r="M6" s="25" t="s">
        <v>88</v>
      </c>
    </row>
    <row r="7" spans="2:19" ht="15" customHeight="1"/>
    <row r="8" spans="2:19">
      <c r="B8" s="125" t="s">
        <v>26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2:19">
      <c r="B9" s="125" t="s">
        <v>137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2:19" ht="6.75" customHeight="1"/>
    <row r="12" spans="2:19">
      <c r="B12" s="102" t="s">
        <v>171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19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2:19" ht="25.5">
      <c r="B14" s="48" t="s">
        <v>28</v>
      </c>
      <c r="C14" s="187" t="s">
        <v>29</v>
      </c>
      <c r="D14" s="187"/>
      <c r="E14" s="187"/>
      <c r="F14" s="187"/>
      <c r="G14" s="187"/>
      <c r="H14" s="187"/>
      <c r="I14" s="187"/>
      <c r="J14" s="187"/>
      <c r="K14" s="187"/>
      <c r="L14" s="187" t="s">
        <v>15</v>
      </c>
      <c r="M14" s="187"/>
      <c r="N14" s="187"/>
      <c r="O14" s="187" t="s">
        <v>30</v>
      </c>
      <c r="P14" s="187"/>
      <c r="Q14" s="187"/>
      <c r="R14" s="187"/>
      <c r="S14" s="187"/>
    </row>
    <row r="15" spans="2:19" ht="12.75" customHeight="1">
      <c r="B15" s="49">
        <v>1</v>
      </c>
      <c r="C15" s="187">
        <v>2</v>
      </c>
      <c r="D15" s="187"/>
      <c r="E15" s="187"/>
      <c r="F15" s="187"/>
      <c r="G15" s="187"/>
      <c r="H15" s="187"/>
      <c r="I15" s="187"/>
      <c r="J15" s="187"/>
      <c r="K15" s="187"/>
      <c r="L15" s="187">
        <v>3</v>
      </c>
      <c r="M15" s="187"/>
      <c r="N15" s="187"/>
      <c r="O15" s="187">
        <v>4</v>
      </c>
      <c r="P15" s="187"/>
      <c r="Q15" s="187"/>
      <c r="R15" s="187"/>
      <c r="S15" s="187"/>
    </row>
    <row r="16" spans="2:19" ht="20.25" customHeight="1">
      <c r="B16" s="48">
        <v>1</v>
      </c>
      <c r="C16" s="194" t="s">
        <v>172</v>
      </c>
      <c r="D16" s="195"/>
      <c r="E16" s="195"/>
      <c r="F16" s="195"/>
      <c r="G16" s="195"/>
      <c r="H16" s="195"/>
      <c r="I16" s="195"/>
      <c r="J16" s="195"/>
      <c r="K16" s="196"/>
      <c r="L16" s="188" t="s">
        <v>64</v>
      </c>
      <c r="M16" s="189"/>
      <c r="N16" s="190"/>
      <c r="O16" s="191">
        <v>150000</v>
      </c>
      <c r="P16" s="192"/>
      <c r="Q16" s="192"/>
      <c r="R16" s="192"/>
      <c r="S16" s="193"/>
    </row>
    <row r="17" spans="2:19">
      <c r="B17" s="48"/>
      <c r="C17" s="110" t="s">
        <v>83</v>
      </c>
      <c r="D17" s="111"/>
      <c r="E17" s="111"/>
      <c r="F17" s="111"/>
      <c r="G17" s="111"/>
      <c r="H17" s="111"/>
      <c r="I17" s="111"/>
      <c r="J17" s="111"/>
      <c r="K17" s="112"/>
      <c r="L17" s="124"/>
      <c r="M17" s="124"/>
      <c r="N17" s="124"/>
      <c r="O17" s="101">
        <f>SUM(O16:O16)</f>
        <v>150000</v>
      </c>
      <c r="P17" s="101"/>
      <c r="Q17" s="101"/>
      <c r="R17" s="101"/>
      <c r="S17" s="101"/>
    </row>
    <row r="18" spans="2:19" ht="12" customHeight="1"/>
    <row r="19" spans="2:19">
      <c r="B19" s="50"/>
      <c r="C19" s="51"/>
      <c r="D19" s="51"/>
      <c r="E19" s="51"/>
      <c r="F19" s="51"/>
      <c r="G19" s="51"/>
      <c r="H19" s="51"/>
      <c r="I19" s="20"/>
      <c r="J19" s="20"/>
      <c r="K19" s="20"/>
      <c r="L19" s="52"/>
      <c r="M19" s="52"/>
      <c r="N19" s="52"/>
      <c r="O19" s="53"/>
      <c r="P19" s="53"/>
      <c r="Q19" s="53"/>
      <c r="R19" s="53"/>
      <c r="S19" s="53"/>
    </row>
    <row r="20" spans="2:19">
      <c r="B20" s="121" t="s">
        <v>138</v>
      </c>
      <c r="C20" s="121"/>
      <c r="D20" s="121"/>
      <c r="E20" s="121"/>
      <c r="F20" s="121"/>
      <c r="G20" s="121"/>
      <c r="H20" s="121"/>
      <c r="I20" s="183">
        <f>O17</f>
        <v>150000</v>
      </c>
      <c r="J20" s="121"/>
      <c r="K20" s="121"/>
      <c r="L20" s="52"/>
      <c r="M20" s="52"/>
      <c r="N20" s="52"/>
      <c r="O20" s="53"/>
      <c r="P20" s="53"/>
      <c r="Q20" s="53"/>
      <c r="R20" s="53"/>
      <c r="S20" s="53"/>
    </row>
    <row r="21" spans="2:19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53"/>
      <c r="P21" s="53"/>
      <c r="Q21" s="53"/>
      <c r="R21" s="53"/>
      <c r="S21" s="53"/>
    </row>
    <row r="22" spans="2:19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/>
      <c r="O22" s="53"/>
      <c r="P22" s="53"/>
      <c r="Q22" s="53"/>
      <c r="R22" s="53"/>
      <c r="S22" s="53"/>
    </row>
    <row r="23" spans="2:19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2"/>
      <c r="N23" s="52"/>
      <c r="O23" s="53"/>
      <c r="P23" s="53"/>
      <c r="Q23" s="53"/>
      <c r="R23" s="53"/>
      <c r="S23" s="53"/>
    </row>
    <row r="24" spans="2:19">
      <c r="B24" s="25" t="s">
        <v>70</v>
      </c>
      <c r="L24" s="25" t="s">
        <v>71</v>
      </c>
    </row>
    <row r="26" spans="2:19">
      <c r="B26" s="25" t="s">
        <v>107</v>
      </c>
      <c r="L26" s="25" t="s">
        <v>170</v>
      </c>
    </row>
  </sheetData>
  <mergeCells count="19">
    <mergeCell ref="C15:K15"/>
    <mergeCell ref="O16:S16"/>
    <mergeCell ref="C16:K16"/>
    <mergeCell ref="L15:N15"/>
    <mergeCell ref="O15:S15"/>
    <mergeCell ref="M1:S1"/>
    <mergeCell ref="M2:S2"/>
    <mergeCell ref="B8:S8"/>
    <mergeCell ref="B9:S9"/>
    <mergeCell ref="B12:S12"/>
    <mergeCell ref="C14:K14"/>
    <mergeCell ref="L14:N14"/>
    <mergeCell ref="O14:S14"/>
    <mergeCell ref="B20:H20"/>
    <mergeCell ref="I20:K20"/>
    <mergeCell ref="C17:K17"/>
    <mergeCell ref="L17:N17"/>
    <mergeCell ref="L16:N16"/>
    <mergeCell ref="O17:S17"/>
  </mergeCells>
  <phoneticPr fontId="2" type="noConversion"/>
  <pageMargins left="0.59055118110236227" right="0" top="0.39370078740157483" bottom="0.19685039370078741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6"/>
  <sheetViews>
    <sheetView showGridLines="0" topLeftCell="A4" zoomScaleNormal="100" workbookViewId="0">
      <selection activeCell="O27" sqref="O27"/>
    </sheetView>
  </sheetViews>
  <sheetFormatPr defaultRowHeight="12.75"/>
  <cols>
    <col min="1" max="1" width="0.28515625" style="25" customWidth="1"/>
    <col min="2" max="6" width="4.7109375" style="25" customWidth="1"/>
    <col min="7" max="7" width="23.85546875" style="25" customWidth="1"/>
    <col min="8" max="12" width="4.7109375" style="25" customWidth="1"/>
    <col min="13" max="13" width="6.140625" style="25" customWidth="1"/>
    <col min="14" max="19" width="4.7109375" style="25" customWidth="1"/>
    <col min="20" max="16384" width="9.140625" style="25"/>
  </cols>
  <sheetData>
    <row r="1" spans="2:19">
      <c r="M1" s="125" t="s">
        <v>13</v>
      </c>
      <c r="N1" s="125"/>
      <c r="O1" s="125"/>
      <c r="P1" s="125"/>
      <c r="Q1" s="125"/>
      <c r="R1" s="125"/>
      <c r="S1" s="125"/>
    </row>
    <row r="2" spans="2:19" ht="25.5" customHeight="1">
      <c r="M2" s="126" t="s">
        <v>103</v>
      </c>
      <c r="N2" s="126"/>
      <c r="O2" s="126"/>
      <c r="P2" s="126"/>
      <c r="Q2" s="126"/>
      <c r="R2" s="126"/>
      <c r="S2" s="126"/>
    </row>
    <row r="5" spans="2:19">
      <c r="M5" s="25" t="s">
        <v>92</v>
      </c>
    </row>
    <row r="6" spans="2:19">
      <c r="M6" s="25" t="s">
        <v>88</v>
      </c>
    </row>
    <row r="7" spans="2:19" ht="15" customHeight="1"/>
    <row r="8" spans="2:19">
      <c r="B8" s="125" t="s">
        <v>26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2:19">
      <c r="B9" s="125" t="s">
        <v>137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2:19" ht="6.75" customHeight="1"/>
    <row r="12" spans="2:19">
      <c r="B12" s="102" t="s">
        <v>133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19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2:19" ht="25.5">
      <c r="B14" s="48" t="s">
        <v>28</v>
      </c>
      <c r="C14" s="187" t="s">
        <v>29</v>
      </c>
      <c r="D14" s="187"/>
      <c r="E14" s="187"/>
      <c r="F14" s="187"/>
      <c r="G14" s="187"/>
      <c r="H14" s="187"/>
      <c r="I14" s="187"/>
      <c r="J14" s="187"/>
      <c r="K14" s="187"/>
      <c r="L14" s="187" t="s">
        <v>15</v>
      </c>
      <c r="M14" s="187"/>
      <c r="N14" s="187"/>
      <c r="O14" s="187" t="s">
        <v>30</v>
      </c>
      <c r="P14" s="187"/>
      <c r="Q14" s="187"/>
      <c r="R14" s="187"/>
      <c r="S14" s="187"/>
    </row>
    <row r="15" spans="2:19" ht="12.75" customHeight="1">
      <c r="B15" s="49">
        <v>1</v>
      </c>
      <c r="C15" s="187">
        <v>2</v>
      </c>
      <c r="D15" s="187"/>
      <c r="E15" s="187"/>
      <c r="F15" s="187"/>
      <c r="G15" s="187"/>
      <c r="H15" s="187"/>
      <c r="I15" s="187"/>
      <c r="J15" s="187"/>
      <c r="K15" s="187"/>
      <c r="L15" s="187">
        <v>3</v>
      </c>
      <c r="M15" s="187"/>
      <c r="N15" s="187"/>
      <c r="O15" s="187">
        <v>4</v>
      </c>
      <c r="P15" s="187"/>
      <c r="Q15" s="187"/>
      <c r="R15" s="187"/>
      <c r="S15" s="187"/>
    </row>
    <row r="16" spans="2:19" ht="20.25" customHeight="1">
      <c r="B16" s="48">
        <v>1</v>
      </c>
      <c r="C16" s="194" t="s">
        <v>134</v>
      </c>
      <c r="D16" s="195"/>
      <c r="E16" s="195"/>
      <c r="F16" s="195"/>
      <c r="G16" s="195"/>
      <c r="H16" s="195"/>
      <c r="I16" s="195"/>
      <c r="J16" s="195"/>
      <c r="K16" s="196"/>
      <c r="L16" s="188" t="s">
        <v>58</v>
      </c>
      <c r="M16" s="189"/>
      <c r="N16" s="190"/>
      <c r="O16" s="191">
        <v>100</v>
      </c>
      <c r="P16" s="192"/>
      <c r="Q16" s="192"/>
      <c r="R16" s="192"/>
      <c r="S16" s="193"/>
    </row>
    <row r="17" spans="2:19">
      <c r="B17" s="48"/>
      <c r="C17" s="110" t="s">
        <v>83</v>
      </c>
      <c r="D17" s="111"/>
      <c r="E17" s="111"/>
      <c r="F17" s="111"/>
      <c r="G17" s="111"/>
      <c r="H17" s="111"/>
      <c r="I17" s="111"/>
      <c r="J17" s="111"/>
      <c r="K17" s="112"/>
      <c r="L17" s="124"/>
      <c r="M17" s="124"/>
      <c r="N17" s="124"/>
      <c r="O17" s="101">
        <f>SUM(O16:O16)</f>
        <v>100</v>
      </c>
      <c r="P17" s="101"/>
      <c r="Q17" s="101"/>
      <c r="R17" s="101"/>
      <c r="S17" s="101"/>
    </row>
    <row r="18" spans="2:19" ht="12" customHeight="1"/>
    <row r="19" spans="2:19">
      <c r="B19" s="50"/>
      <c r="C19" s="51"/>
      <c r="D19" s="51"/>
      <c r="E19" s="51"/>
      <c r="F19" s="51"/>
      <c r="G19" s="51"/>
      <c r="H19" s="51"/>
      <c r="I19" s="20"/>
      <c r="J19" s="20"/>
      <c r="K19" s="20"/>
      <c r="L19" s="52"/>
      <c r="M19" s="52"/>
      <c r="N19" s="52"/>
      <c r="O19" s="53"/>
      <c r="P19" s="53"/>
      <c r="Q19" s="53"/>
      <c r="R19" s="53"/>
      <c r="S19" s="53"/>
    </row>
    <row r="20" spans="2:19">
      <c r="B20" s="121" t="s">
        <v>138</v>
      </c>
      <c r="C20" s="121"/>
      <c r="D20" s="121"/>
      <c r="E20" s="121"/>
      <c r="F20" s="121"/>
      <c r="G20" s="121"/>
      <c r="H20" s="121"/>
      <c r="I20" s="183">
        <f>O17</f>
        <v>100</v>
      </c>
      <c r="J20" s="121"/>
      <c r="K20" s="121"/>
      <c r="L20" s="52"/>
      <c r="M20" s="52"/>
      <c r="N20" s="52"/>
      <c r="O20" s="53"/>
      <c r="P20" s="53"/>
      <c r="Q20" s="53"/>
      <c r="R20" s="53"/>
      <c r="S20" s="53"/>
    </row>
    <row r="21" spans="2:19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53"/>
      <c r="P21" s="53"/>
      <c r="Q21" s="53"/>
      <c r="R21" s="53"/>
      <c r="S21" s="53"/>
    </row>
    <row r="22" spans="2:19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/>
      <c r="O22" s="53"/>
      <c r="P22" s="53"/>
      <c r="Q22" s="53"/>
      <c r="R22" s="53"/>
      <c r="S22" s="53"/>
    </row>
    <row r="23" spans="2:19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52"/>
      <c r="N23" s="52"/>
      <c r="O23" s="53"/>
      <c r="P23" s="53"/>
      <c r="Q23" s="53"/>
      <c r="R23" s="53"/>
      <c r="S23" s="53"/>
    </row>
    <row r="24" spans="2:19">
      <c r="B24" s="25" t="s">
        <v>70</v>
      </c>
      <c r="L24" s="25" t="s">
        <v>71</v>
      </c>
    </row>
    <row r="26" spans="2:19">
      <c r="B26" s="25" t="s">
        <v>107</v>
      </c>
      <c r="L26" s="25" t="s">
        <v>135</v>
      </c>
    </row>
  </sheetData>
  <mergeCells count="19">
    <mergeCell ref="O15:S15"/>
    <mergeCell ref="B20:H20"/>
    <mergeCell ref="I20:K20"/>
    <mergeCell ref="C17:K17"/>
    <mergeCell ref="L17:N17"/>
    <mergeCell ref="B12:S12"/>
    <mergeCell ref="C14:K14"/>
    <mergeCell ref="L14:N14"/>
    <mergeCell ref="O14:S14"/>
    <mergeCell ref="M1:S1"/>
    <mergeCell ref="M2:S2"/>
    <mergeCell ref="B8:S8"/>
    <mergeCell ref="B9:S9"/>
    <mergeCell ref="L16:N16"/>
    <mergeCell ref="O17:S17"/>
    <mergeCell ref="C15:K15"/>
    <mergeCell ref="O16:S16"/>
    <mergeCell ref="C16:K16"/>
    <mergeCell ref="L15:N15"/>
  </mergeCells>
  <phoneticPr fontId="2" type="noConversion"/>
  <pageMargins left="0.59055118110236227" right="0" top="0.39370078740157483" bottom="0.1968503937007874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смета (2)</vt:lpstr>
      <vt:lpstr>расчеты 2019</vt:lpstr>
      <vt:lpstr>расчеты 2018</vt:lpstr>
      <vt:lpstr>расчеты2017</vt:lpstr>
      <vt:lpstr>дост.среда</vt:lpstr>
      <vt:lpstr>негорин</vt:lpstr>
      <vt:lpstr>дост.среда!Область_печати</vt:lpstr>
      <vt:lpstr>негорин!Область_печати</vt:lpstr>
      <vt:lpstr>'расчеты 2018'!Область_печати</vt:lpstr>
      <vt:lpstr>'расчеты 2019'!Область_печати</vt:lpstr>
      <vt:lpstr>расчеты2017!Область_печати</vt:lpstr>
      <vt:lpstr>'смета (2)'!Область_печати</vt:lpstr>
    </vt:vector>
  </TitlesOfParts>
  <Company>Администрация Рунянского муниц рай (МЦБ)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QNX</dc:creator>
  <cp:lastModifiedBy>User</cp:lastModifiedBy>
  <cp:lastPrinted>2017-03-18T05:56:36Z</cp:lastPrinted>
  <dcterms:created xsi:type="dcterms:W3CDTF">2011-11-10T05:26:38Z</dcterms:created>
  <dcterms:modified xsi:type="dcterms:W3CDTF">2017-03-18T05:57:14Z</dcterms:modified>
</cp:coreProperties>
</file>